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290" activeTab="0"/>
  </bookViews>
  <sheets>
    <sheet name="10" sheetId="1" r:id="rId1"/>
    <sheet name="10-03" sheetId="2" r:id="rId2"/>
    <sheet name="10.02  CSP" sheetId="3" r:id="rId3"/>
    <sheet name="10.02  invat" sheetId="4" r:id="rId4"/>
    <sheet name="10.01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'10'!$A$1:$J$293</definedName>
    <definedName name="_xlnm.Print_Area" localSheetId="4">'10.01 '!$A$1:$N$958</definedName>
    <definedName name="_xlnm.Print_Area" localSheetId="2">'10.02  CSP'!$A$1:$N$308</definedName>
    <definedName name="_xlnm.Print_Area" localSheetId="3">'10.02  invat'!$A$1:$N$319</definedName>
    <definedName name="_xlnm.Print_Area" localSheetId="1">'10-03'!$A$1:$M$549</definedName>
    <definedName name="_xlnm.Print_Titles" localSheetId="0">'10'!$11:$21</definedName>
    <definedName name="_xlnm.Print_Titles" localSheetId="4">'10.01 '!$11:$12</definedName>
    <definedName name="_xlnm.Print_Titles" localSheetId="2">'10.02  CSP'!$7:$10</definedName>
    <definedName name="_xlnm.Print_Titles" localSheetId="3">'10.02  invat'!$7:$10</definedName>
    <definedName name="_xlnm.Print_Titles" localSheetId="1">'10-03'!$9:$11</definedName>
  </definedNames>
  <calcPr fullCalcOnLoad="1"/>
</workbook>
</file>

<file path=xl/sharedStrings.xml><?xml version="1.0" encoding="utf-8"?>
<sst xmlns="http://schemas.openxmlformats.org/spreadsheetml/2006/main" count="5143" uniqueCount="1753">
  <si>
    <t>42.02.01</t>
  </si>
  <si>
    <t>Planuri si  regulamente de urbanism</t>
  </si>
  <si>
    <t>42.02.05</t>
  </si>
  <si>
    <t>Finantarea programului de pietruire a drumurilor comunale si alimentare cu apa a satelor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</si>
  <si>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</si>
  <si>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</si>
  <si>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</si>
  <si>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</si>
  <si>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</si>
  <si>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</si>
  <si>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</si>
  <si>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</si>
  <si>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</si>
  <si>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</si>
  <si>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</si>
  <si>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cheltuielilor de capital ale institutiilor de invatamant preuniversitar de stat</t>
  </si>
  <si>
    <t>42.02.14</t>
  </si>
  <si>
    <t>Subvenţii primite din Fondul National de Dezvoltare</t>
  </si>
  <si>
    <t>42.02.15</t>
  </si>
  <si>
    <t>Subvenţii de la bugetul de stat către bugetele locale pentru finantarea investitiilor în sănătate 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</si>
  <si>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</si>
  <si>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</si>
  <si>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</si>
  <si>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</si>
  <si>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</si>
  <si>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</si>
  <si>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</si>
  <si>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</si>
  <si>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</si>
  <si>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</si>
  <si>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</si>
  <si>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</si>
  <si>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</si>
  <si>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</si>
  <si>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</si>
  <si>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</si>
  <si>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</si>
  <si>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Subventii de la bugetul de stat pt finantarea progr multianual de asistenta tehnica pt proiecte de investitii publice finantate prin POR</t>
  </si>
  <si>
    <t>42.02.19</t>
  </si>
  <si>
    <t>Subventii de la bugetul de stat catre bugetele locale necesare sustinerii derularii proiectelor finantate din FEN postaderare</t>
  </si>
  <si>
    <t>42.02.20</t>
  </si>
  <si>
    <t>Finantarea drepturilor acordate persoanelor cu handicap</t>
  </si>
  <si>
    <t>42.02.21</t>
  </si>
  <si>
    <t>Subventii primite din Fondul de Interventie*)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</si>
  <si>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</si>
  <si>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</si>
  <si>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</si>
  <si>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</si>
  <si>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</si>
  <si>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</si>
  <si>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</si>
  <si>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Suvbentii ajutor pt incalzirea locuintei</t>
  </si>
  <si>
    <t>42.02.34</t>
  </si>
  <si>
    <t>Subventii pt acordarea trusoului pt nou nascuti</t>
  </si>
  <si>
    <t>42.02.36</t>
  </si>
  <si>
    <t>Subventii de la bugetul de stat către bugetele locale pentru finanţarea programelor de electrificare</t>
  </si>
  <si>
    <t>42.02.37</t>
  </si>
  <si>
    <t>Subvenţii de la bugetul de stat către bugetele locale pentru pentru realizarea obiectivelor de investiţii</t>
  </si>
  <si>
    <t>42.02.40</t>
  </si>
  <si>
    <t>Subvenţii din bugetul de stat pentru finanţarea sănătăţii</t>
  </si>
  <si>
    <t>42.02.41</t>
  </si>
  <si>
    <t>Sume primite de ladministratiile locale in cadrul programelor FEGA implementate de FEGA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</si>
  <si>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</si>
  <si>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</si>
  <si>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</si>
  <si>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</si>
  <si>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</si>
  <si>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stat catre bugetele locale pentru achitarea obligatiilor restante ale centralelor de termoficare</t>
  </si>
  <si>
    <t>42.02.46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</si>
  <si>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</si>
  <si>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</si>
  <si>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</si>
  <si>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</si>
  <si>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</si>
  <si>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</si>
  <si>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</si>
  <si>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</si>
  <si>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t>42.02.54</t>
  </si>
  <si>
    <t>SF</t>
  </si>
  <si>
    <t>Subvenţii pentru finanţarea locuinţelor sociale</t>
  </si>
  <si>
    <t>42.02.55</t>
  </si>
  <si>
    <t>SD</t>
  </si>
  <si>
    <t>Finanțarea subprogramului Modernizarea satului romanesc</t>
  </si>
  <si>
    <t>42.02.57</t>
  </si>
  <si>
    <t>Finanțarea subprogramului Regenerarea urbană a municipiilor și orașelor</t>
  </si>
  <si>
    <t>42.02.58</t>
  </si>
  <si>
    <t>Finanțarea subprogramului Infrastructură la nivel județean</t>
  </si>
  <si>
    <t>42.02.59</t>
  </si>
  <si>
    <t>Sume alocate din bugetul de stat aferente corecțiilor financiare,</t>
  </si>
  <si>
    <t>42.02.62</t>
  </si>
  <si>
    <t>Subventii de la bugetul de stat pentru plata arieratelor</t>
  </si>
  <si>
    <t>42.02.63</t>
  </si>
  <si>
    <t>Subventii de la bugetul de stat pentru plata arieratelor, destinate sectiunii de functionare</t>
  </si>
  <si>
    <t>42.02.63.01</t>
  </si>
  <si>
    <t>Subventii de la bugetul de stat pentru plata arieratelor, destinate sectiunii de dezvoltare</t>
  </si>
  <si>
    <t>42.02.63.02</t>
  </si>
  <si>
    <t>Subventii de la bugetul de stat pentru finantarea cheltuielilor urgente specifice sezonului rece, destinate sectiunii de functionare</t>
  </si>
  <si>
    <t>42.02.64</t>
  </si>
  <si>
    <t>Finantarea Programului National de Dezvoltare Locala</t>
  </si>
  <si>
    <t>42.02.65</t>
  </si>
  <si>
    <t>Subventii de la alte administratii   (cod 43.02.01+43.02.04+43.02.07+43.02.08)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</si>
  <si>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</si>
  <si>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</si>
  <si>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</si>
  <si>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</si>
  <si>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</si>
  <si>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</si>
  <si>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</si>
  <si>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</t>
  </si>
  <si>
    <t>43.02.08</t>
  </si>
  <si>
    <t>Alte subventii primite de la administratia centrala pentru finantarea unor activitati</t>
  </si>
  <si>
    <t>43.02.20</t>
  </si>
  <si>
    <t>Sume primite de la UE in contul platilor efectuate (cod 45.02.01 la 45.02.05 + 45.02.07+ 45.02.08 + 42.02.15 + 42.02.16)</t>
  </si>
  <si>
    <t>45.02</t>
  </si>
  <si>
    <t>Fondul European de Dezvoltare Regionala</t>
  </si>
  <si>
    <t>45.02.01</t>
  </si>
  <si>
    <t>Sume primite in contul platilor efectuate in anul curent</t>
  </si>
  <si>
    <t>45.02.01.01</t>
  </si>
  <si>
    <t>Sume primite in contul platilor efectuate in anii anteriori</t>
  </si>
  <si>
    <t>45.02.01.02</t>
  </si>
  <si>
    <t>Prefinantari</t>
  </si>
  <si>
    <t>45.02.01.03</t>
  </si>
  <si>
    <t>Fondul Social European</t>
  </si>
  <si>
    <t>45.02.02</t>
  </si>
  <si>
    <t>45.02.02.01</t>
  </si>
  <si>
    <t>45.02.02.02</t>
  </si>
  <si>
    <t>45.02.02.03</t>
  </si>
  <si>
    <t>Fondul de Coeziune</t>
  </si>
  <si>
    <t>45.02.03</t>
  </si>
  <si>
    <t>Fondul European Agricol de Dezvoltare Rurala</t>
  </si>
  <si>
    <t>45.02.04</t>
  </si>
  <si>
    <t>Fondul European de Pescuit</t>
  </si>
  <si>
    <t>45.02.05</t>
  </si>
  <si>
    <t>Instrumentul de Asistenta pentru Preaderare</t>
  </si>
  <si>
    <t>45.02.07</t>
  </si>
  <si>
    <t>Instrumentul European de Vecinatate si Parteneriat</t>
  </si>
  <si>
    <t>45.02.08</t>
  </si>
  <si>
    <t>Programe comunitare finanţate în perioada 2007-2013</t>
  </si>
  <si>
    <t>45.02.15</t>
  </si>
  <si>
    <t>Alte facilităţi şi instrumente postaderare</t>
  </si>
  <si>
    <t>45.02.16</t>
  </si>
  <si>
    <t>Mecanismul financiar SEE</t>
  </si>
  <si>
    <t>45.02.17</t>
  </si>
  <si>
    <t>45.02.17.01</t>
  </si>
  <si>
    <t>45.02.17.02</t>
  </si>
  <si>
    <t>Sume primite in avans</t>
  </si>
  <si>
    <t>45.02.17.03</t>
  </si>
  <si>
    <t>Programul Norvegian pentru Crestere Economica si Dezvoltare Durabila</t>
  </si>
  <si>
    <t>45.02.18</t>
  </si>
  <si>
    <t>Programul de cooperare elvetiano-roman vizand reducerea disparitatilor economice si sociale in cadrul Uniunii Europene extinse</t>
  </si>
  <si>
    <t>45.02.19</t>
  </si>
  <si>
    <t>45.02.19.01</t>
  </si>
  <si>
    <t>45.02.19.02</t>
  </si>
  <si>
    <t>TOTAL CHELTUIELI   (cod 50.02+59.02+63.02+69.02+79.02)</t>
  </si>
  <si>
    <t>49.02</t>
  </si>
  <si>
    <t xml:space="preserve">TITLUL I  CHELTUIELI DE PERSONAL </t>
  </si>
  <si>
    <t xml:space="preserve">TITLUL II  BUNURI SI SERVICII </t>
  </si>
  <si>
    <t>Din care :                                                                                                                                                                                       Comisioane  si alte costuri aferente imprumuturilor (rd.243)</t>
  </si>
  <si>
    <t>20.24</t>
  </si>
  <si>
    <t xml:space="preserve">TITLUL III DOBANZI </t>
  </si>
  <si>
    <t xml:space="preserve">Dobanzi aferente datoriei publice externe </t>
  </si>
  <si>
    <t xml:space="preserve">Alte dobanzi </t>
  </si>
  <si>
    <t>30.03</t>
  </si>
  <si>
    <t xml:space="preserve">TITLUL IV SUBVENTII </t>
  </si>
  <si>
    <t xml:space="preserve">Subvenţii pentru acoperirea diferenţelor de preţ şi tarif </t>
  </si>
  <si>
    <t>40.03</t>
  </si>
  <si>
    <t>40.20</t>
  </si>
  <si>
    <t>TITLUL V FONDURI DE REZERVA  **)</t>
  </si>
  <si>
    <t>Fond de rezerva bugetara la dispozitia autoritatilor locale  **)</t>
  </si>
  <si>
    <t>50.04</t>
  </si>
  <si>
    <t xml:space="preserve">TITLUL VI TRANSFERURI INTRE UNITATI ALE ADMINISTRATIEI PUBLICE </t>
  </si>
  <si>
    <t xml:space="preserve">Transferuri catre instituţii publice </t>
  </si>
  <si>
    <t>Actiuni de sanatate</t>
  </si>
  <si>
    <t>51.01.03</t>
  </si>
  <si>
    <t xml:space="preserve">Transferuri din bugetele consiliilor judetene pentru finantarea centrelor de zi pentru protectia copilului </t>
  </si>
  <si>
    <t>51.01.14</t>
  </si>
  <si>
    <t xml:space="preserve">Transferuri din bugetele locale pentru institutiile de asistenta sociala pentru persoanele cu handicap 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</si>
  <si>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</si>
  <si>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</si>
  <si>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</si>
  <si>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 xml:space="preserve">Transferuri privind contribuţii de sănătate pentru persoane beneficiare de ajutor social </t>
  </si>
  <si>
    <t>51.01.31</t>
  </si>
  <si>
    <t xml:space="preserve">Transferuri de capital </t>
  </si>
  <si>
    <t>51.02</t>
  </si>
  <si>
    <t xml:space="preserve">Transferuri pentru finanţarea investiţiilor la spitale </t>
  </si>
  <si>
    <t>51.02.12</t>
  </si>
  <si>
    <t xml:space="preserve">TITLUL VII ALTE TRANSFERURI </t>
  </si>
  <si>
    <t>A. Transferuri interne</t>
  </si>
  <si>
    <t xml:space="preserve">Programe cu finantare rambursabila </t>
  </si>
  <si>
    <t>55.01.03</t>
  </si>
  <si>
    <t xml:space="preserve">Programe PHARE si alte programe cu finantare nerambursabila </t>
  </si>
  <si>
    <t xml:space="preserve">Investitii ale regiilor autonome si societatilor comerciale cu capital de stat </t>
  </si>
  <si>
    <t>55.01.12</t>
  </si>
  <si>
    <t xml:space="preserve">Programe de dezvoltare </t>
  </si>
  <si>
    <t xml:space="preserve">Fond Roman de  Dezvoltare Sociala </t>
  </si>
  <si>
    <t>55.01.15</t>
  </si>
  <si>
    <t xml:space="preserve">Alte transferuri curente interne </t>
  </si>
  <si>
    <t>Transferuri pentru achitarea obligatiilor restante ale centralelor de termoficare</t>
  </si>
  <si>
    <t>55.01.54</t>
  </si>
  <si>
    <t>PROIECTE CU FINANTARE NERAMBURSABILA</t>
  </si>
  <si>
    <t xml:space="preserve">Programe din Fondul Social European </t>
  </si>
  <si>
    <t>56.02</t>
  </si>
  <si>
    <t>56.02.01</t>
  </si>
  <si>
    <t>56.02.02</t>
  </si>
  <si>
    <t>56.02.03</t>
  </si>
  <si>
    <t xml:space="preserve">Mecanismul financiar SEE </t>
  </si>
  <si>
    <t>56.17</t>
  </si>
  <si>
    <t>Finantarea nationala</t>
  </si>
  <si>
    <t>56.17.01</t>
  </si>
  <si>
    <t>Finantarea externa nerambursabila</t>
  </si>
  <si>
    <t>56.17.02</t>
  </si>
  <si>
    <t>Cheltuieli neeligibile</t>
  </si>
  <si>
    <t>56.17.03</t>
  </si>
  <si>
    <t xml:space="preserve">TITLUL VIII  ASISTENTA SOCIALA </t>
  </si>
  <si>
    <t xml:space="preserve"> Ajutoare sociale </t>
  </si>
  <si>
    <t xml:space="preserve"> Ajutoare sociale in numerar </t>
  </si>
  <si>
    <t xml:space="preserve"> Ajutoare sociale in natura </t>
  </si>
  <si>
    <t>57.02.02</t>
  </si>
  <si>
    <t>Tichete de cresa</t>
  </si>
  <si>
    <t>57.02.03</t>
  </si>
  <si>
    <t>Tichete cadou acordate pentru cheltuieli sociale</t>
  </si>
  <si>
    <t>57.02.04</t>
  </si>
  <si>
    <t>Burse</t>
  </si>
  <si>
    <t>59.01</t>
  </si>
  <si>
    <t xml:space="preserve">Ajutoare pentru daune provocate de calamităţile naturale </t>
  </si>
  <si>
    <t>59.02</t>
  </si>
  <si>
    <t>Asociatii si fundatii</t>
  </si>
  <si>
    <t>Sustinerea cultelor</t>
  </si>
  <si>
    <t>59.12</t>
  </si>
  <si>
    <t xml:space="preserve">Contributii la salarizarea personalului neclerical </t>
  </si>
  <si>
    <t>59.15</t>
  </si>
  <si>
    <t xml:space="preserve">Despagubiri civile 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</si>
  <si>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</si>
  <si>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</si>
  <si>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</si>
  <si>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</si>
  <si>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</si>
  <si>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 xml:space="preserve">Active fixe 
</t>
  </si>
  <si>
    <t xml:space="preserve">Mobilier, aparatură birotică şi alte active corporale </t>
  </si>
  <si>
    <t xml:space="preserve">Reparaţii capitale aferente activelor fixe </t>
  </si>
  <si>
    <t xml:space="preserve">TITLUL XI ACTIVE FINANCIARE </t>
  </si>
  <si>
    <t xml:space="preserve">Active financiare </t>
  </si>
  <si>
    <t>72.01</t>
  </si>
  <si>
    <t xml:space="preserve">Participare la capitalul social al societatilor comerciale </t>
  </si>
  <si>
    <t>72.01.01</t>
  </si>
  <si>
    <t>Contributii la constituirea de asociatii de dezvoltare intercomunitara</t>
  </si>
  <si>
    <t>72.01.02</t>
  </si>
  <si>
    <t>TITLUL XII FONDUL NATIONAL DE DEZVOLTARE</t>
  </si>
  <si>
    <t>OPERATIUNI FINANCIARE</t>
  </si>
  <si>
    <t>(rd.663)</t>
  </si>
  <si>
    <t xml:space="preserve">Împrumuturi pentru institutii si servicii publice sau activitati finantate integral din venituri proprii </t>
  </si>
  <si>
    <t>80.03</t>
  </si>
  <si>
    <t xml:space="preserve">Alte imprumuturi </t>
  </si>
  <si>
    <t>80.30</t>
  </si>
  <si>
    <t>TITLUL XIII RAMBURSARI DE CREDITE</t>
  </si>
  <si>
    <t xml:space="preserve">Rambursari de credite externe </t>
  </si>
  <si>
    <t>81.01</t>
  </si>
  <si>
    <t>Rambursarea imprumuturilor contractate pentru finantarea proiectelor cu finantare UE</t>
  </si>
  <si>
    <t>81.04</t>
  </si>
  <si>
    <t>TITLUL XVII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</si>
  <si>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</si>
  <si>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</si>
  <si>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SF</t>
  </si>
  <si>
    <t>85.01.01</t>
  </si>
  <si>
    <t>Plati efectuate in anii precedenti si recuperate in anul curent - SD</t>
  </si>
  <si>
    <t>85.01.02</t>
  </si>
  <si>
    <t>REZERVE</t>
  </si>
  <si>
    <t>97.02</t>
  </si>
  <si>
    <t>98.02</t>
  </si>
  <si>
    <t>99.02</t>
  </si>
  <si>
    <t>Partea I-a SERVICII PUBLICE GENERALE   (cod 51.02+54.02+55.02+56.02+57.02)</t>
  </si>
  <si>
    <t>50.02</t>
  </si>
  <si>
    <t>Autoritati publice si actiuni externe   (cod 51.02.01)</t>
  </si>
  <si>
    <t>Transferuri către instituţii publice</t>
  </si>
  <si>
    <t>TITLUL VIII  ASISTENTA SOCIALA  (cod 57.01+57.02)</t>
  </si>
  <si>
    <t xml:space="preserve"> Ajutoare sociale (cod 57.02.03+57.02.04)</t>
  </si>
  <si>
    <t>Despagubiri civile</t>
  </si>
  <si>
    <t>Reparaţii capitale aferente activelor fixe</t>
  </si>
  <si>
    <t>Rambursari de credite externe</t>
  </si>
  <si>
    <t xml:space="preserve">Autoritati executive si legislative </t>
  </si>
  <si>
    <t>51.02.01</t>
  </si>
  <si>
    <t>51.02.01.03</t>
  </si>
  <si>
    <t>Alte servicii publice generale  (cod 54.02.05 la 54.02.07+54.02.10+54.02.50)</t>
  </si>
  <si>
    <t>54.02</t>
  </si>
  <si>
    <t>TITLUL V FONDURI DE REZERVA</t>
  </si>
  <si>
    <t xml:space="preserve">Fond de rezerva bugetara la dispozitia autoritatilor locale </t>
  </si>
  <si>
    <t>Rambursari de credite interne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</si>
  <si>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</si>
  <si>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</si>
  <si>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</si>
  <si>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</si>
  <si>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</si>
  <si>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</si>
  <si>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54.02.10</t>
  </si>
  <si>
    <t>54.02.50</t>
  </si>
  <si>
    <t>55.02</t>
  </si>
  <si>
    <t>Comisioane  si alte costuri aferente imprumuturilor</t>
  </si>
  <si>
    <t>Dobanzi aferente datoriei publice interne</t>
  </si>
  <si>
    <t>Dobanzi aferente datoriei publice externe</t>
  </si>
  <si>
    <t>Transferuri cu caracter general intre diferite nivele ale administratiei                                                                                              (cod 56.02.06+56.02.07+56.02.09)</t>
  </si>
  <si>
    <t>Transferuri curente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</si>
  <si>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</si>
  <si>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</si>
  <si>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privind contribuţii de sănătate pentru persoane beneficiare de ajutor social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</si>
  <si>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</si>
  <si>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</si>
  <si>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</si>
  <si>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</si>
  <si>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</si>
  <si>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</si>
  <si>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Plati  efectuate în anii precedenti si recuperate in anul curent(57.02.01)</t>
  </si>
  <si>
    <t>Plati  efectuate în anii precedenti si recuperate in anul curent</t>
  </si>
  <si>
    <t>Partea a II-a APARARE, ORDINE PUBLICA SI SIGURANTA NATIONALA    (cod 60.02+61.02)</t>
  </si>
  <si>
    <t>60.02</t>
  </si>
  <si>
    <t>CHELTUIELI CURENTE</t>
  </si>
  <si>
    <t>60.02.02</t>
  </si>
  <si>
    <t>Ordine publica si siguranta nationala   (cod 61.02.03+61.02.05+61.02.50)</t>
  </si>
  <si>
    <t>61.02</t>
  </si>
  <si>
    <t>61.02.03</t>
  </si>
  <si>
    <t>Politie locală</t>
  </si>
  <si>
    <t>61.02.03.04</t>
  </si>
  <si>
    <t>61.02.05</t>
  </si>
  <si>
    <t>61.02.50</t>
  </si>
  <si>
    <t>Partea a III-a CHELTUIELI SOCIAL-CULTURALE   (cod 65.02+66.02+67.02+68.02)</t>
  </si>
  <si>
    <t>64.02</t>
  </si>
  <si>
    <t>Invatamant   (cod 65.02.03 la 65.02.05+65.02.07+65.02.11+65.02.50)</t>
  </si>
  <si>
    <t>65.02</t>
  </si>
  <si>
    <t xml:space="preserve"> Ajutoare sociale in numerar</t>
  </si>
  <si>
    <t xml:space="preserve"> Ajutoare sociale in natura</t>
  </si>
  <si>
    <t xml:space="preserve">Burse </t>
  </si>
  <si>
    <t xml:space="preserve">Asociaţii şi fundaţii </t>
  </si>
  <si>
    <t xml:space="preserve">Învatamânt prescolar si primar </t>
  </si>
  <si>
    <t>65.02.03</t>
  </si>
  <si>
    <t>65.02.03.01</t>
  </si>
  <si>
    <t>65.02.03.02</t>
  </si>
  <si>
    <t>Învatamânt secundar (rd.339 la 341)</t>
  </si>
  <si>
    <t>65.02.04</t>
  </si>
  <si>
    <t>65.02.04.01</t>
  </si>
  <si>
    <t>65.02.04.02</t>
  </si>
  <si>
    <t>65.02.04.03</t>
  </si>
  <si>
    <t>65.02.05</t>
  </si>
  <si>
    <t>Învatamânt  nedefinibil prin nivel</t>
  </si>
  <si>
    <t>65.02.07</t>
  </si>
  <si>
    <t>65.02.07.04</t>
  </si>
  <si>
    <t>Servicii auxiliare pentru educatie</t>
  </si>
  <si>
    <t>65.02.11</t>
  </si>
  <si>
    <t>65.02.11.03</t>
  </si>
  <si>
    <t>65.02.11.30</t>
  </si>
  <si>
    <t>65.02.50</t>
  </si>
  <si>
    <t>Sanatate    (cod 66.02.06+66.02.08+66.02.50)</t>
  </si>
  <si>
    <t>66.02</t>
  </si>
  <si>
    <t>Transferuri catre institutii publice</t>
  </si>
  <si>
    <t>Acţiuni  de sănătate</t>
  </si>
  <si>
    <t>Transferuri pentru finanţarea investiţiilor la spitale</t>
  </si>
  <si>
    <t>TITLUL VIII  ASISTENTA SOCIALA</t>
  </si>
  <si>
    <t>CHELTUIELI DE CAPITAL</t>
  </si>
  <si>
    <t xml:space="preserve">Servicii  medicale in unitati sanitare cu paturi </t>
  </si>
  <si>
    <t>66.02.06</t>
  </si>
  <si>
    <t>66.02.06.01</t>
  </si>
  <si>
    <t xml:space="preserve">Servicii de sanatate publică   </t>
  </si>
  <si>
    <t>66.02.08</t>
  </si>
  <si>
    <t>66.02.50</t>
  </si>
  <si>
    <t>66.02.50.50</t>
  </si>
  <si>
    <t>Cultura, recreere si religie   (cod 67.02.03+67.02.05+67.02.06+67.02.50)</t>
  </si>
  <si>
    <t>67.02</t>
  </si>
  <si>
    <t>TITLUL VI TRANSFERURI INTRE UNITATI ALE ADMINISTRATIEI PUBLICE</t>
  </si>
  <si>
    <t xml:space="preserve">Titlul VIII PROIECTE CU FINANTARE DIN FONDURI EXTERNE NERAMBURSABILE (FEN) </t>
  </si>
  <si>
    <t>Programe din Fondul European de Dezvoltare Regionala (FEDR)</t>
  </si>
  <si>
    <t xml:space="preserve">Susţinerea cultelor </t>
  </si>
  <si>
    <t xml:space="preserve">Contribuţii la salarizarea personalului neclerical </t>
  </si>
  <si>
    <t>Servicii culturale</t>
  </si>
  <si>
    <t>67.02.03</t>
  </si>
  <si>
    <t>67.02.03.02</t>
  </si>
  <si>
    <t>67.02.03.03</t>
  </si>
  <si>
    <t>67.02.03.04</t>
  </si>
  <si>
    <t>67.02.03.05</t>
  </si>
  <si>
    <t>67.02.03.06</t>
  </si>
  <si>
    <t>67.02.03.07</t>
  </si>
  <si>
    <t>Centre pentru  conservarea si promovarea culturii traditionale</t>
  </si>
  <si>
    <t>67.02.03.08</t>
  </si>
  <si>
    <t>67.02.03.12</t>
  </si>
  <si>
    <t>67.02.03.30</t>
  </si>
  <si>
    <t>67.02.05</t>
  </si>
  <si>
    <t>67.02.05.01</t>
  </si>
  <si>
    <t>67.02.05.02</t>
  </si>
  <si>
    <t>67.02.05.03</t>
  </si>
  <si>
    <t>Servicii religioase</t>
  </si>
  <si>
    <t>67.02.06</t>
  </si>
  <si>
    <t>67.02.50</t>
  </si>
  <si>
    <t>Asigurari si asistenta sociala                                                                                                                                                           (cod de la 68.02.04 la68.02.06+de la 68.02.10 la 68.02.12+68.02.15+68.</t>
  </si>
  <si>
    <t>68.02</t>
  </si>
  <si>
    <t xml:space="preserve">Programe cu finanţare rambursabilă </t>
  </si>
  <si>
    <t>Titlul VIII PROIECTE CU FINANTARE DIN FONDURI EXTERNE NERAMBURSABILE (FEN) (cod 56.01 la 56.23)</t>
  </si>
  <si>
    <t>Active financiare</t>
  </si>
  <si>
    <t>68.02.04</t>
  </si>
  <si>
    <t xml:space="preserve">Asistenta sociala in caz de boli si invaliditati </t>
  </si>
  <si>
    <t>68.02.05</t>
  </si>
  <si>
    <t>68.02.05.02</t>
  </si>
  <si>
    <t>68.02.06</t>
  </si>
  <si>
    <t>Ajutoare pentru locuinte</t>
  </si>
  <si>
    <t>68.02.10</t>
  </si>
  <si>
    <t>68.02.11</t>
  </si>
  <si>
    <t>68.02.12</t>
  </si>
  <si>
    <t xml:space="preserve">Prevenirea excluderii sociale </t>
  </si>
  <si>
    <t>68.02.15</t>
  </si>
  <si>
    <t>Ajutor social</t>
  </si>
  <si>
    <t>68.02.15.01</t>
  </si>
  <si>
    <t>68.02.15.02</t>
  </si>
  <si>
    <t>68.02.50</t>
  </si>
  <si>
    <t>Alte cheltuieli în domeniul asistenței sociale</t>
  </si>
  <si>
    <t>68.02.50.50</t>
  </si>
  <si>
    <t>Partea a IV-a  SERVICII SI DEZVOLTARE PUBLICA, LOCUINTE, MEDIU SI APE (cod 70.02+74.02)</t>
  </si>
  <si>
    <t>69.02</t>
  </si>
  <si>
    <t>Locuinte, servicii si dezvoltare publica   (cod 70.02.03+70.02.05 la 70.02.07+70.02.50)</t>
  </si>
  <si>
    <t>70.02</t>
  </si>
  <si>
    <t>Investitii ale regiilor autonome si societatilor comerciale cu capital de stat</t>
  </si>
  <si>
    <t>Participare la capitalul social al societatilor comerciale</t>
  </si>
  <si>
    <t>Locuinte</t>
  </si>
  <si>
    <t>70.02.03</t>
  </si>
  <si>
    <t>70.02.03.01</t>
  </si>
  <si>
    <t>70.02.03.30</t>
  </si>
  <si>
    <t xml:space="preserve">Alimentare cu apa si amenajari hidrotehnice </t>
  </si>
  <si>
    <t>70.02.05</t>
  </si>
  <si>
    <t>70.02.05.01</t>
  </si>
  <si>
    <t>70.02.05.02</t>
  </si>
  <si>
    <t>70.02.06</t>
  </si>
  <si>
    <t>70.02.07</t>
  </si>
  <si>
    <t>70.02.50</t>
  </si>
  <si>
    <t>Protectia mediului   (cod 74.02.03+74.02.05+74.02.06)</t>
  </si>
  <si>
    <t>74.02</t>
  </si>
  <si>
    <t>Programe PHARE si alte programe cu finantare nerambursabila</t>
  </si>
  <si>
    <t>74.02.03</t>
  </si>
  <si>
    <t xml:space="preserve">Salubritate si gestiunea deseurilor </t>
  </si>
  <si>
    <t>74.02.05</t>
  </si>
  <si>
    <t>74.02.05.01</t>
  </si>
  <si>
    <t>74.02.05.02</t>
  </si>
  <si>
    <t>74.02.06</t>
  </si>
  <si>
    <t>Partea a V-a ACTIUNI ECONOMICE   (cod 80.02+81.02+83.02+84.02+87.02)</t>
  </si>
  <si>
    <t>79.02</t>
  </si>
  <si>
    <t>Actiuni generale economice, comerciale si de munca   (cod 80.02.01)</t>
  </si>
  <si>
    <t>80.02</t>
  </si>
  <si>
    <t xml:space="preserve">Actiuni generale economice si comerciale </t>
  </si>
  <si>
    <t>80.02.01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</si>
  <si>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</si>
  <si>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</si>
  <si>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</si>
  <si>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</si>
  <si>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</si>
  <si>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80.02.01.30</t>
  </si>
  <si>
    <t>Combustibili si energie   (cod 81.02.06+81.02.07+81.02.50)</t>
  </si>
  <si>
    <t>Subvenţii pentru acoperirea diferenţelor de preţ şi tarif</t>
  </si>
  <si>
    <t>81.02.06</t>
  </si>
  <si>
    <t>81.02.07</t>
  </si>
  <si>
    <t>Alte cheltuieli privind combustibili si energia</t>
  </si>
  <si>
    <t>81.02.50</t>
  </si>
  <si>
    <t>Agricultura, silvicultura, piscicultura si vanatoare  (cod 83.02.03)</t>
  </si>
  <si>
    <t>83.02</t>
  </si>
  <si>
    <t xml:space="preserve">Agricultura </t>
  </si>
  <si>
    <t>83.02.03</t>
  </si>
  <si>
    <t>83.02.03.30</t>
  </si>
  <si>
    <t>Transporturi   (cod 84.02.03+84.02.06+84.02.50)</t>
  </si>
  <si>
    <t>84.02</t>
  </si>
  <si>
    <t>TITLUL IV SUBVENTII</t>
  </si>
  <si>
    <t>Transport rutier</t>
  </si>
  <si>
    <t>84.02.03</t>
  </si>
  <si>
    <t>84.02.03.01</t>
  </si>
  <si>
    <t>84.02.03.02</t>
  </si>
  <si>
    <t>84.02.03.03</t>
  </si>
  <si>
    <t>Trasnport feroviar</t>
  </si>
  <si>
    <t>84.02.04</t>
  </si>
  <si>
    <t>Transport pe calea ferată</t>
  </si>
  <si>
    <t>84.02.04.01</t>
  </si>
  <si>
    <t>Transport aerian</t>
  </si>
  <si>
    <t>84.02.06</t>
  </si>
  <si>
    <t>84.02.06.02</t>
  </si>
  <si>
    <t>84.02.50</t>
  </si>
  <si>
    <t>Alte actiuni economice   (cod 87.02.01+de la 87.02.03 la 87.02.05+87.02.50)</t>
  </si>
  <si>
    <t>87.02</t>
  </si>
  <si>
    <t>52.01.01</t>
  </si>
  <si>
    <t>Fond Roman de  Dezvoltare Sociala</t>
  </si>
  <si>
    <t>Ajutoare pentru daune provocate de calamităţile naturale</t>
  </si>
  <si>
    <t xml:space="preserve">TITLUL XII ÎMPRUMUTURI </t>
  </si>
  <si>
    <t>Împrumuturi pentru institutii si servicii publice sau activitati finantate integral din venituri proprii</t>
  </si>
  <si>
    <t>Alte imprumuturi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</si>
  <si>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</si>
  <si>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</si>
  <si>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</si>
  <si>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</si>
  <si>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</si>
  <si>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</si>
  <si>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</si>
  <si>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</si>
  <si>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87.02.50</t>
  </si>
  <si>
    <t>96.02</t>
  </si>
  <si>
    <t xml:space="preserve">REZERVE </t>
  </si>
  <si>
    <t>EXCEDENT</t>
  </si>
  <si>
    <t>EXCEDENT     98.02.96 + 98.02.97</t>
  </si>
  <si>
    <t>Excedentul secţiunii de funcţionare</t>
  </si>
  <si>
    <t>98.02.96</t>
  </si>
  <si>
    <t>Excedentul secţiunii de dezvoltare</t>
  </si>
  <si>
    <t>98.02.97</t>
  </si>
  <si>
    <t>DEFICIT</t>
  </si>
  <si>
    <t>99.02.96</t>
  </si>
  <si>
    <t>99.02.97</t>
  </si>
  <si>
    <t>Staicu Dorina</t>
  </si>
  <si>
    <t>MUNICIPIUL PIATRA NEAMT</t>
  </si>
  <si>
    <t>PE CAPITOLE, SUBCAPITOLE ŞI PARAGRAFE PE ANUL  2014</t>
  </si>
  <si>
    <t>VENITURILE SECŢIUNII DE FUNCŢIONARE (cod 00.02+00.16+00.17+00.30) - TOTAL</t>
  </si>
  <si>
    <t xml:space="preserve">00.01 </t>
  </si>
  <si>
    <t>A1.1.  IMPOZIT  PE VENIT, PROFIT SI CASTIGURI DIN CAPITAL DE LA PERSOANE JURIDICE  (cod 01.02)</t>
  </si>
  <si>
    <t>Impozit pe profit        (cod 01.02.01)</t>
  </si>
  <si>
    <t xml:space="preserve">Impozit pe profit de la agenţi economici 1)  </t>
  </si>
  <si>
    <t>A1.2.  IMPOZIT PE VENIT, PROFIT,  SI CASTIGURI DIN CAPITAL DE LA PERSOANE FIZICE  (cod 03.02 + 04.02)</t>
  </si>
  <si>
    <t>Impozit pe venit    (cod 03.02.17+03.02.18)</t>
  </si>
  <si>
    <t>Impozit pe onorariul avocaţilor şi notarilor publici</t>
  </si>
  <si>
    <t>Impozitul pe veniturile din transferul proprietatilor imobiliare din patrimoniul personal **)</t>
  </si>
  <si>
    <t>Cote si sume defalcate din impozitul pe venit   (cod 04.02.01+04.02.04)</t>
  </si>
  <si>
    <t>Alte impozite pe venit, profit si castiguri din capital de la persoane fizice   (cod 05.02.50)</t>
  </si>
  <si>
    <t>A2.  IMPOZIT PE SALARII - TOTAL         - Restante anii anteriori -(cod 06.02.02)</t>
  </si>
  <si>
    <t>Impozite si  taxe pe proprietate   (cod 07.02.01+07.02.02+07.02.03+07.02.50)</t>
  </si>
  <si>
    <t>Impozit si taxa pe cladiri    (cod 07.02.01.01+07.02.01.02)</t>
  </si>
  <si>
    <t>Impozit si taxa pe cladiri de la persoane juridice *)</t>
  </si>
  <si>
    <t>Impozit si taxa pe teren  (cod 07.02.02.01+07.02.02.02+07.02.02.03)</t>
  </si>
  <si>
    <t>Impozit si taxa pe teren de la persoane juridice *)</t>
  </si>
  <si>
    <t>Sume defalcate din TVA  (cod  11.02.01+11.02.02+11.02.05+11.02.06)</t>
  </si>
  <si>
    <t>Alte impozite si taxe generale pe bunuri si servicii   (cod 12.02.07)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</si>
  <si>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</si>
  <si>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</si>
  <si>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</si>
  <si>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Impozit pe mijloacele de transport detinute de persoane fizice *)</t>
  </si>
  <si>
    <t>Impozit pe mijloacele de transport detinute de persoane juridice *)</t>
  </si>
  <si>
    <t>Alte impozite si taxe fiscale   (cod 18.02.50)</t>
  </si>
  <si>
    <t>Venituri din proprietate  (cod 30.02.01+30.02.05+30.02.08+30.02.50)</t>
  </si>
  <si>
    <t>Varsaminte din profitul net al regiilor autonome, societăţilor şi companiilor naţionale</t>
  </si>
  <si>
    <t>Alte venituri din concesiuni și închirieri de către instituțiile publice</t>
  </si>
  <si>
    <t>Venituri din dividende ( cod 30.02.08.02 )</t>
  </si>
  <si>
    <t>Venituri din dividende de la alti platitori</t>
  </si>
  <si>
    <t>30.02.08.02</t>
  </si>
  <si>
    <t>Venituri din dobanzi   (cod 31.02.03)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</si>
  <si>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</si>
  <si>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Venituri din taxe administrative, eliberari permise   (cod 34.02.02+34.02.50)</t>
  </si>
  <si>
    <t>Amenzi, penalitati si confiscari   (cod 35.02.01 la 35.02.03+35.02.50)</t>
  </si>
  <si>
    <t>Diverse venituri (cod 36.02.01+36.02.05+36.02.06+36.02.11+36.02.50)</t>
  </si>
  <si>
    <t>Transferuri voluntare,  altele decat subventiile  (cod 37.02.01+37.02.50)</t>
  </si>
  <si>
    <t>Încasări din rambursarea împrumuturilor acordate (cod 40.02.06 + 40.02.07 + 40.02.10 + 40.02.11 + 40.02.50)</t>
  </si>
  <si>
    <t>Împrumuturi temporare din trezoreria statului***)</t>
  </si>
  <si>
    <t xml:space="preserve">Sume din excedentul anului prece4dent pentru acoperirea golurilor temporare de casă***) </t>
  </si>
  <si>
    <t>Subventii primite din Fondul de Interventie***)</t>
  </si>
  <si>
    <t>Subvenţii pentru acordarea ajutorului pentru încălzirea locuinţei cu lemne, cărbuni, combustibili petrolieri</t>
  </si>
  <si>
    <t>Subvenţii din bugetul de stat pentru finanţarea unităţilor de asistenţă medico-sociale</t>
  </si>
  <si>
    <t>42.02.35</t>
  </si>
  <si>
    <t>Subvenţii pentru acordarea trusoului pentru nou-născuţi</t>
  </si>
  <si>
    <t>Subventii din bugetul de stat pentru finantarea sanatatii</t>
  </si>
  <si>
    <t>Sume primite de administratiile locale în cadrul programelor FEGA implementate de APIA</t>
  </si>
  <si>
    <t>Subventii primite de la bugetul de stat pentru finantarea unor programe de interes national</t>
  </si>
  <si>
    <t>Subventii primite de la bugetele consiliilor judetene pentru protectia copilului</t>
  </si>
  <si>
    <t xml:space="preserve">Subvenţii de la bugetul asigurărilor pentru şomaj către bugetele locale, pentru finanţarea programelor pentru ocuparea temporară a fortei de munca si subventionarea locurilor de munca </t>
  </si>
  <si>
    <t>Subvenţii primite  de la bugetele consiliilor locale şi judeţene pentru ajutoare  în situaţii de extremă dificultate  ***)</t>
  </si>
  <si>
    <t>Vărsăminte din secţiunea de funcţionare pentru finanţarea secţiunii de dezvoltare (cu semnul minus)</t>
  </si>
  <si>
    <t>00.30</t>
  </si>
  <si>
    <t>CHELTUIELILE SECŢIUNII DE FUNCŢIONARE (cod 50.02 + 59.02 + 63.02 + 69.02 + 79.02)</t>
  </si>
  <si>
    <t xml:space="preserve">49.02 </t>
  </si>
  <si>
    <t>Partea I-a SERVICII PUBLICE GENERALE   (cod 51.02+54.02+55.02+56.02)</t>
  </si>
  <si>
    <t xml:space="preserve">Autoritati publice si actiuni externe   </t>
  </si>
  <si>
    <t>RAMBURSARI DE CREDITE</t>
  </si>
  <si>
    <t xml:space="preserve">Alte servicii publice generale  </t>
  </si>
  <si>
    <t>COMISIOANE</t>
  </si>
  <si>
    <t>DOBANZI</t>
  </si>
  <si>
    <t>Transferuri cu caracter general intre diferite nivele ale administratiei   (cod 56.02.06+56.02.07+56.02.09)</t>
  </si>
  <si>
    <t>TRANSFERURI CURENTE</t>
  </si>
  <si>
    <t xml:space="preserve">            Partea a II-a APARARE, ORDINE PUBLICA SI SIGURANTA NATIONALA    (cod 60.02 +61.02) </t>
  </si>
  <si>
    <t xml:space="preserve">Aparare    </t>
  </si>
  <si>
    <t xml:space="preserve">Ordine publica si siguranta nationala  </t>
  </si>
  <si>
    <t>63.02</t>
  </si>
  <si>
    <t xml:space="preserve">Invatamant   </t>
  </si>
  <si>
    <t>ALTE CHELTUIELI</t>
  </si>
  <si>
    <t xml:space="preserve">Sanatate    </t>
  </si>
  <si>
    <t>ASISTENTA SOCIALA</t>
  </si>
  <si>
    <t xml:space="preserve">Cultura, recreere si religie   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</si>
  <si>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</t>
  </si>
  <si>
    <t xml:space="preserve">            Partea a IV-a  SERVICII SI DEZVOLTARE PUBLICA, LOCUINTE, MEDIU SI APE (cod 70.02 + 74.02)</t>
  </si>
  <si>
    <t xml:space="preserve">Locuinte, servicii si dezvoltare publica  </t>
  </si>
  <si>
    <t xml:space="preserve">Protectia mediului  </t>
  </si>
  <si>
    <t>Partea a V-a ACTIUNI ECONOMICE   (cod 80.02 + 81.02 + 83.02 + 84.02 + 87.02)</t>
  </si>
  <si>
    <t xml:space="preserve">Actiuni generale economice, comerciale si de munca  </t>
  </si>
  <si>
    <t xml:space="preserve">Combustibili si energie   </t>
  </si>
  <si>
    <t xml:space="preserve">Transporturi   </t>
  </si>
  <si>
    <t xml:space="preserve">Alte actiuni economice   </t>
  </si>
  <si>
    <t xml:space="preserve"> REZERVE, EXCEDENT / DEFICIT   </t>
  </si>
  <si>
    <t>EXCEDENT  98.02.96</t>
  </si>
  <si>
    <t>DEFICIT    99.02.97</t>
  </si>
  <si>
    <t>VENITURILE SECŢIUNII DE DEZVOLTARE (cod 00.31 + 00.10 + 00.14 + 00.15 + 00.17 + 45.02) - TOTAL</t>
  </si>
  <si>
    <t>00.31</t>
  </si>
  <si>
    <t>A4.  IMPOZITE SI TAXE PE BUNURI SI SERVICII   (cod 11.02)</t>
  </si>
  <si>
    <t>Sume defalcate din TVA  (cod  11.02.07)</t>
  </si>
  <si>
    <t>Sume defalcate din taxa pe valoarea adăugată pentru Programul de dezvoltare a infrastructurii  si a  bazelor sportive din spaţiul rural</t>
  </si>
  <si>
    <t>Diverse venituri      (cod 36.02.07+36.02.08)</t>
  </si>
  <si>
    <t>Amortizare mijloace fixe</t>
  </si>
  <si>
    <t>Transferuri voluntare,  altele decat subventiile  (cod 37.02.04)</t>
  </si>
  <si>
    <t>Venituri din valorificarea unor bunuri  (cod 39.02.01+39.02.03+39.02.04+39.02.07 + 39.02.10)</t>
  </si>
  <si>
    <t>Venituri din vanzarea unor bunuri apartinand domeniului privat al statului</t>
  </si>
  <si>
    <t>III. OPERAȚIUNI FINANCIARE</t>
  </si>
  <si>
    <t>SUBVENTII DE LA ALTE NIVELE ALE ADMINISTRATIEI PUBLICE   (cod 42.02)</t>
  </si>
  <si>
    <t>Finanţarea programului de pietruire a drumurilor comunale şi alimentare cu apă a satelor (cod 42.02.09.01+42.02.09.02+42.02.09.03)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</si>
  <si>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</si>
  <si>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</si>
  <si>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</si>
  <si>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 xml:space="preserve">Subvenţii primite din Fondul Naţional de Dezvoltare ***) </t>
  </si>
  <si>
    <t>Subvenţii de la bugetul de stat către bugetele locale pentru finantarea investitiilor în sănătate(cod 42.02.16.01+42.02.16.02+42.02.16.03)</t>
  </si>
  <si>
    <t>Subvenţii către bugetele locale pentru finanţarea programului multianual de asistenţa tehnică pentru pregătirea proiectelor de investiţii publice finanţate prin Programul operaţional regional 2007-2013</t>
  </si>
  <si>
    <t>Finantarea lucrarilor de cadastru imobiliar</t>
  </si>
  <si>
    <t>Subventii de la bugetul de  stat catre bugetele locale pentru realizarea obiectivelor de investitii in turism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</si>
  <si>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</si>
  <si>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</si>
  <si>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plăţilor efectuate în anul curent</t>
  </si>
  <si>
    <t>Sume primite în contul plăţilor efectuate în anii anteriori</t>
  </si>
  <si>
    <t>Prefinanţare</t>
  </si>
  <si>
    <t>Fondul Social European (cod 45.02.02.01+45.02.02.02+45.02.02.03)</t>
  </si>
  <si>
    <t>Fondul de Coeziune (cod 45.02.03.01+45.02.03.02+45.02.03.03)</t>
  </si>
  <si>
    <t>45.02.03.01</t>
  </si>
  <si>
    <t>45.02.03.02</t>
  </si>
  <si>
    <t>45.02.03.03</t>
  </si>
  <si>
    <t>Fondul Agricol de Dezvoltare Rurala (cod 45.02.04.01+45.02.04.02+45.02.04.03)</t>
  </si>
  <si>
    <t>45.02.04.01</t>
  </si>
  <si>
    <t>45.02.04.02</t>
  </si>
  <si>
    <t>45.02.04.03</t>
  </si>
  <si>
    <t>Fondul European de Pescuit (cod 45.02.05.01+45.02.05.02+45.02.05.03)</t>
  </si>
  <si>
    <t>45.02.05.01</t>
  </si>
  <si>
    <t>45.02.05.02</t>
  </si>
  <si>
    <t>45.02.05.03</t>
  </si>
  <si>
    <t>Instrumentul de Asistenta pentru Preaderare (cod 45.02.07.01+45.02.07.02+45.02.07.03)</t>
  </si>
  <si>
    <t>45.02.07.01</t>
  </si>
  <si>
    <t>45.02.07.02</t>
  </si>
  <si>
    <t>45.02.07.03</t>
  </si>
  <si>
    <t>Instrumentul European de Vecinatate si Parteneriat (cod 45.02.08.01+45.02.08.02+45.02.08.03)</t>
  </si>
  <si>
    <t>45.02.08.01</t>
  </si>
  <si>
    <t>45.02.08.02</t>
  </si>
  <si>
    <t>45.02.08.03</t>
  </si>
  <si>
    <t>Programe comunitare finantate in perioada 2007-2013   (cod 45.02.15.01+45.02.15.02+45.02.15.03)</t>
  </si>
  <si>
    <t>45.02.15.01</t>
  </si>
  <si>
    <t>45.02.15.02</t>
  </si>
  <si>
    <t>45.02.15.03</t>
  </si>
  <si>
    <t>Alte facilitati si instrumente postaderare (cod 45.02.16.01+45.02.16.02+45.02.16.03)</t>
  </si>
  <si>
    <t>45.02.16.01</t>
  </si>
  <si>
    <t>45.02.16.02</t>
  </si>
  <si>
    <t>45.02.16.03</t>
  </si>
  <si>
    <t>Mecanismul financiar SEE (cod 45.02.17.01+45.02.17.02+45.02.17.03)</t>
  </si>
  <si>
    <t>Programul Norvegian pentru Creştere Economică şi Dezvoltare Durabilă (cod 45.02.18.01+45.02.18.02+45.02.18.03)</t>
  </si>
  <si>
    <t>45.02.18.01</t>
  </si>
  <si>
    <t>45.02.18.02</t>
  </si>
  <si>
    <t>45.02.18.03</t>
  </si>
  <si>
    <t>CHELTUIELILE SECŢIUNII DE DEZVOLTARE (cod 50.02 + 59.02 + 63.02 + 69.02 + 79.02)</t>
  </si>
  <si>
    <t>55,01,18</t>
  </si>
  <si>
    <t xml:space="preserve">             Partea a II-a APARARE, ORDINE PUBLICA SI SIGURANTA NATIONALA    (cod 60.02 + 61.02)</t>
  </si>
  <si>
    <t xml:space="preserve">Ordine publica si siguranta nationala   </t>
  </si>
  <si>
    <t>Rambursari de credite</t>
  </si>
  <si>
    <t xml:space="preserve">              Partea a IV-a  SERVICII SI DEZVOLTARE PUBLICA, LOCUINTE, MEDIU SI APE (cod 70.02 + 74.02)</t>
  </si>
  <si>
    <t xml:space="preserve">Combustibili si energie  </t>
  </si>
  <si>
    <t xml:space="preserve">Agricultura, silvicultura, piscicultura si vanatoare  </t>
  </si>
  <si>
    <t xml:space="preserve">Alte actiuni economice  </t>
  </si>
  <si>
    <t xml:space="preserve">VII. REZERVE, EXCEDENT / DEFICIT   </t>
  </si>
  <si>
    <t>EXCEDENT  98.02.97</t>
  </si>
  <si>
    <t xml:space="preserve">NOTA:  </t>
  </si>
  <si>
    <t>*** a nu se detalia in fază de programare</t>
  </si>
  <si>
    <t>- Fiecare capitol, subcapitol si paragraf de cheltuieli se detaliază în mod corespunzător, conform clasificaţiei economice.</t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</si>
  <si>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</si>
  <si>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</si>
  <si>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r>
      <t xml:space="preserve">EXCEDENT(+)/DEFICIT(-) 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                                                              (rd.01-rd.24)   </t>
    </r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</si>
  <si>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finantat din excedentul anilor precedenti</t>
    </r>
  </si>
  <si>
    <r>
      <t>Cultura, recreere si religie (cod 67.06.03+67.06.05</t>
    </r>
    <r>
      <rPr>
        <b/>
        <sz val="12"/>
        <rFont val="Arial"/>
        <family val="2"/>
      </rPr>
      <t>+67.06.50)</t>
    </r>
  </si>
  <si>
    <r>
      <t>Combustibili si energie (cod 81.06.06</t>
    </r>
    <r>
      <rPr>
        <b/>
        <sz val="12"/>
        <rFont val="Arial"/>
        <family val="2"/>
      </rPr>
      <t>+81.06.50)</t>
    </r>
  </si>
  <si>
    <r>
      <t>CHELTUIELI DE CAPITAL</t>
    </r>
    <r>
      <rPr>
        <b/>
        <sz val="12"/>
        <rFont val="Arial"/>
        <family val="2"/>
      </rPr>
      <t xml:space="preserve"> </t>
    </r>
  </si>
  <si>
    <r>
      <t>CHELTUIELI CURENTE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</si>
  <si>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u val="single"/>
        <sz val="12"/>
        <rFont val="Arial"/>
        <family val="2"/>
      </rPr>
      <t>CHELTUIELI CURENTE</t>
    </r>
    <r>
      <rPr>
        <b/>
        <sz val="12"/>
        <rFont val="Arial"/>
        <family val="2"/>
      </rPr>
      <t xml:space="preserve"> </t>
    </r>
  </si>
  <si>
    <r>
      <t>Subventii de la bugetul de stat (cod 42.02.01+42.02.05+42.02.09+42.02.10+42.02.12 la 42.02.21+42.02.28+42.02.29+42.02.32 la 42.02.36+42.02.40 la 42.02.42+42.02.44 la 42.02.46+42.02.51+42.02.52+</t>
    </r>
    <r>
      <rPr>
        <b/>
        <sz val="10"/>
        <color indexed="10"/>
        <rFont val="Arial"/>
        <family val="2"/>
      </rPr>
      <t>42.02.54+42.02.55+42.02.57+42.02.58+42.02.59</t>
    </r>
    <r>
      <rPr>
        <b/>
        <sz val="10"/>
        <rFont val="Arial"/>
        <family val="2"/>
      </rPr>
      <t>)</t>
    </r>
  </si>
  <si>
    <r>
      <t xml:space="preserve">Subvenţii pentru </t>
    </r>
    <r>
      <rPr>
        <sz val="10"/>
        <rFont val="Arial"/>
        <family val="2"/>
      </rPr>
      <t>sprijinirea construirii de locuinţe</t>
    </r>
  </si>
  <si>
    <r>
      <t>CHELTUIELI DE CAPITAL</t>
    </r>
    <r>
      <rPr>
        <b/>
        <sz val="10"/>
        <rFont val="Arial"/>
        <family val="2"/>
      </rPr>
      <t xml:space="preserve"> </t>
    </r>
  </si>
  <si>
    <r>
      <t>CHELTUIELI CURENTE</t>
    </r>
    <r>
      <rPr>
        <b/>
        <sz val="10"/>
        <rFont val="Arial"/>
        <family val="2"/>
      </rPr>
      <t xml:space="preserve"> </t>
    </r>
  </si>
  <si>
    <r>
      <t>OPERATIUNI FINANCIARE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</si>
  <si>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u val="single"/>
        <sz val="10"/>
        <rFont val="Arial"/>
        <family val="2"/>
      </rPr>
      <t>CHELTUIELI CURENTE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</si>
  <si>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u val="single"/>
        <sz val="10"/>
        <rFont val="Arial"/>
        <family val="2"/>
      </rPr>
      <t>CHELTUIELI CURENTE</t>
    </r>
  </si>
  <si>
    <r>
      <t>DEFICIT 1</t>
    </r>
    <r>
      <rPr>
        <vertAlign val="superscript"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        99.02.96 + 99.02.97</t>
    </r>
  </si>
  <si>
    <r>
      <t xml:space="preserve">BUGETUL LOCAL </t>
    </r>
    <r>
      <rPr>
        <b/>
        <i/>
        <u val="single"/>
        <sz val="11"/>
        <rFont val="Arial"/>
        <family val="2"/>
      </rPr>
      <t xml:space="preserve">PE SECŢIUNI </t>
    </r>
    <r>
      <rPr>
        <b/>
        <sz val="11"/>
        <rFont val="Arial"/>
        <family val="2"/>
      </rPr>
      <t xml:space="preserve">DETALIAT LA VENITURI PE CAPITOLE ŞI SUBCAPITOLE ŞI LA CHELTUIELI </t>
    </r>
  </si>
  <si>
    <r>
      <t>Subventii de la bugetul de stat (cod 42.02.21+42.02.28+42.02.32 la 42.02.36 +42.02.41 + 42.02.42+40.02.44 la 42.02.46+42.02.51+</t>
    </r>
    <r>
      <rPr>
        <b/>
        <sz val="10"/>
        <color indexed="10"/>
        <rFont val="Arial"/>
        <family val="2"/>
      </rPr>
      <t>42.02.54</t>
    </r>
    <r>
      <rPr>
        <b/>
        <sz val="10"/>
        <rFont val="Arial"/>
        <family val="2"/>
      </rPr>
      <t>)</t>
    </r>
  </si>
  <si>
    <r>
      <t>Subventii de la bugetul de stat (cod 42.02.01+42.02.05+42.02.09+42.02.10+42.02.12 la 42.02.20+42.02.29+42.02.40+42.02.51+42.02.52+</t>
    </r>
    <r>
      <rPr>
        <b/>
        <sz val="10"/>
        <color indexed="10"/>
        <rFont val="Arial"/>
        <family val="2"/>
      </rPr>
      <t>42.02.55+42.02.57+42.02.58+42.02.59)</t>
    </r>
  </si>
  <si>
    <r>
      <t xml:space="preserve"> DEFICIT 1</t>
    </r>
    <r>
      <rPr>
        <vertAlign val="superscript"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   99.02.97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</si>
  <si>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finantat din excedentul anilor precedenti</t>
    </r>
  </si>
  <si>
    <t>JUDEŢUL: NEAMT</t>
  </si>
  <si>
    <t>Unitatea administrativ-teritorială: MUNICIPIUL PIATRA NEAMT</t>
  </si>
  <si>
    <t>Formular: 10</t>
  </si>
  <si>
    <t>I Buget 2014</t>
  </si>
  <si>
    <t>II Estimări 2015</t>
  </si>
  <si>
    <t>III Estimări 2016</t>
  </si>
  <si>
    <t>IV Estimări 2017</t>
  </si>
  <si>
    <t>BUGETUL GENERAL AL UNITĂŢII ADMINISTRATIV-TERITORIALE</t>
  </si>
  <si>
    <t>PE ANUL  2014 SI ESTIMARI PENTRU ANII 2015-2017</t>
  </si>
  <si>
    <t xml:space="preserve">  - mii lei -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</si>
  <si>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</si>
  <si>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</si>
  <si>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</si>
  <si>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</si>
  <si>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împrumuturilor externe şi interne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</si>
  <si>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</si>
  <si>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</si>
  <si>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</si>
  <si>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</si>
  <si>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</si>
  <si>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</si>
  <si>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</si>
  <si>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</si>
  <si>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</si>
  <si>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</si>
  <si>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</si>
  <si>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 xml:space="preserve">VENITURI  TOTAL  (rd.02+18+19+20+23)                 </t>
  </si>
  <si>
    <t>01</t>
  </si>
  <si>
    <t>I</t>
  </si>
  <si>
    <t>II</t>
  </si>
  <si>
    <t>III</t>
  </si>
  <si>
    <t>IV</t>
  </si>
  <si>
    <t xml:space="preserve">Venituri curente   (rd.03+17)                       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</si>
  <si>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</si>
  <si>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</si>
  <si>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</si>
  <si>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</si>
  <si>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</si>
  <si>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</si>
  <si>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</si>
  <si>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</si>
  <si>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</si>
  <si>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</si>
  <si>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</si>
  <si>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</si>
  <si>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</si>
  <si>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</si>
  <si>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</si>
  <si>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</si>
  <si>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</si>
  <si>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</si>
  <si>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</si>
  <si>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</si>
  <si>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</si>
  <si>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</si>
  <si>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</si>
  <si>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</si>
  <si>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</si>
  <si>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</si>
  <si>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</si>
  <si>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</si>
  <si>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</si>
  <si>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</si>
  <si>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</si>
  <si>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</si>
  <si>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</si>
  <si>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</si>
  <si>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</si>
  <si>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</si>
  <si>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</si>
  <si>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</si>
  <si>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</si>
  <si>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</si>
  <si>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</si>
  <si>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</si>
  <si>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>24</t>
  </si>
  <si>
    <t xml:space="preserve">Cheltuieli curente   (rd.26 la rd.35)                        </t>
  </si>
  <si>
    <t>25</t>
  </si>
  <si>
    <t xml:space="preserve">Cheltuieli de personal                </t>
  </si>
  <si>
    <t>26</t>
  </si>
  <si>
    <t>plafon maxim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</si>
  <si>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</si>
  <si>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</si>
  <si>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</si>
  <si>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</si>
  <si>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</si>
  <si>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</si>
  <si>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</si>
  <si>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</si>
  <si>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</si>
  <si>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</si>
  <si>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</si>
  <si>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</si>
  <si>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</si>
  <si>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</si>
  <si>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</si>
  <si>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</si>
  <si>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</si>
  <si>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>35</t>
  </si>
  <si>
    <t xml:space="preserve">Cheltuieli de capital                     </t>
  </si>
  <si>
    <t>36</t>
  </si>
  <si>
    <t>Operatiuni financiare (rd.38+39)</t>
  </si>
  <si>
    <t>37</t>
  </si>
  <si>
    <t xml:space="preserve">Imprumuturi acordate                  </t>
  </si>
  <si>
    <t>38</t>
  </si>
  <si>
    <t>Rambursari de credite externe si interne</t>
  </si>
  <si>
    <t>39</t>
  </si>
  <si>
    <t>Plăţi efectuate în anii precedenţi şi recuperate în anul curent</t>
  </si>
  <si>
    <t>40</t>
  </si>
  <si>
    <t>Rezerve</t>
  </si>
  <si>
    <t>41</t>
  </si>
  <si>
    <t>42</t>
  </si>
  <si>
    <t>PE CAPITOLE:</t>
  </si>
  <si>
    <t>43</t>
  </si>
  <si>
    <t>Autoritati publice si actiuni externe</t>
  </si>
  <si>
    <t>44</t>
  </si>
  <si>
    <t>Sectiunea de functionare</t>
  </si>
  <si>
    <t>45</t>
  </si>
  <si>
    <t>Sectiunea de dezvoltare</t>
  </si>
  <si>
    <t>46</t>
  </si>
  <si>
    <t>Alte servicii publice generale</t>
  </si>
  <si>
    <t>47</t>
  </si>
  <si>
    <t>48</t>
  </si>
  <si>
    <t>49</t>
  </si>
  <si>
    <t xml:space="preserve">Tranzacţii privind datoria publică şi împrumuturi </t>
  </si>
  <si>
    <t>50</t>
  </si>
  <si>
    <t>51</t>
  </si>
  <si>
    <t>52</t>
  </si>
  <si>
    <t>Transferuri cu caracter general intre diferite nivele ale administratiei</t>
  </si>
  <si>
    <t>53</t>
  </si>
  <si>
    <t>54</t>
  </si>
  <si>
    <t>55</t>
  </si>
  <si>
    <t>Aparare</t>
  </si>
  <si>
    <t>56</t>
  </si>
  <si>
    <t>57</t>
  </si>
  <si>
    <t>58</t>
  </si>
  <si>
    <t>Ordine publica si siguranta nationala</t>
  </si>
  <si>
    <t>59</t>
  </si>
  <si>
    <t>60</t>
  </si>
  <si>
    <t>61</t>
  </si>
  <si>
    <t>Invatamant</t>
  </si>
  <si>
    <t>62</t>
  </si>
  <si>
    <t>63</t>
  </si>
  <si>
    <t>64</t>
  </si>
  <si>
    <t>Sanatate</t>
  </si>
  <si>
    <t>65</t>
  </si>
  <si>
    <t>66</t>
  </si>
  <si>
    <t>67</t>
  </si>
  <si>
    <t>Cultura, recreere si religie</t>
  </si>
  <si>
    <t>68</t>
  </si>
  <si>
    <t>69</t>
  </si>
  <si>
    <t>70</t>
  </si>
  <si>
    <t xml:space="preserve">Asigurari si asistenta sociala </t>
  </si>
  <si>
    <t>71</t>
  </si>
  <si>
    <t>72</t>
  </si>
  <si>
    <t>73</t>
  </si>
  <si>
    <t xml:space="preserve">Locuinte, servicii si dezvoltare publica </t>
  </si>
  <si>
    <t>74</t>
  </si>
  <si>
    <t>75</t>
  </si>
  <si>
    <t>76</t>
  </si>
  <si>
    <t>Protectia mediului</t>
  </si>
  <si>
    <t>77</t>
  </si>
  <si>
    <t>78</t>
  </si>
  <si>
    <t>79</t>
  </si>
  <si>
    <t xml:space="preserve">Actiuni generale economice, comerciale si de munca </t>
  </si>
  <si>
    <t>80</t>
  </si>
  <si>
    <t>81</t>
  </si>
  <si>
    <t>82</t>
  </si>
  <si>
    <t>Combustibili si energie</t>
  </si>
  <si>
    <t>83</t>
  </si>
  <si>
    <t>84</t>
  </si>
  <si>
    <t>85</t>
  </si>
  <si>
    <t>Agricultura, silvicultura, piscicultura si vanatoare</t>
  </si>
  <si>
    <t>86</t>
  </si>
  <si>
    <t>87</t>
  </si>
  <si>
    <t>88</t>
  </si>
  <si>
    <t xml:space="preserve">Transporturi </t>
  </si>
  <si>
    <t>89</t>
  </si>
  <si>
    <t>90</t>
  </si>
  <si>
    <t>91</t>
  </si>
  <si>
    <t>Alte actiuni economice</t>
  </si>
  <si>
    <t>92</t>
  </si>
  <si>
    <t>93</t>
  </si>
  <si>
    <t>94</t>
  </si>
  <si>
    <t xml:space="preserve">               *) Numai restanţe din anii precedenţi</t>
  </si>
  <si>
    <t>**) Se înscriu transferurile de sume dintre bugetele care compun bugetul general centralizat</t>
  </si>
  <si>
    <t>ORDONATOR PRINCIPAL DE CREDITE</t>
  </si>
  <si>
    <t>DIRECTOR ECONOMIC,</t>
  </si>
  <si>
    <t>PRIMAR,</t>
  </si>
  <si>
    <t>STAICU DORINA</t>
  </si>
  <si>
    <t>GHEORGHE STEFAN</t>
  </si>
  <si>
    <t>JUDEŢUL: Neamt</t>
  </si>
  <si>
    <t>Unitatea administrativ-teritorială: Municipiul Piatra Neamt</t>
  </si>
  <si>
    <t>Formular:</t>
  </si>
  <si>
    <t>BUGETUL  CENTRALIZAT AL CREDITELOR  EXTERNE  ŞI  INTERNE</t>
  </si>
  <si>
    <t>PE ANUL 2014 ŞI  ESTIMĂRI  PENTRU ANII 2015-2017</t>
  </si>
  <si>
    <t xml:space="preserve"> - mii lei -</t>
  </si>
  <si>
    <t>D E N U M I R E A     I N D I C A T O R I L O R</t>
  </si>
  <si>
    <t>Cod indicator</t>
  </si>
  <si>
    <t>Buget 2014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</si>
  <si>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</si>
  <si>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</si>
  <si>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</si>
  <si>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</si>
  <si>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</si>
  <si>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</si>
  <si>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</si>
  <si>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</si>
  <si>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</si>
  <si>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CREDITE  EXTERNE SI INTERNE   - TOTAL</t>
  </si>
  <si>
    <t>CREDITE EXTERNE</t>
  </si>
  <si>
    <t>CHELTUIELILE SECTIUNII DE DEZVOLTARE (cod 50.06+59.06+63.06+70.06+74.06+79.06)</t>
  </si>
  <si>
    <t>Partea I-a SERVICII PUBLICE GENERALE(cod51.06+54.06)</t>
  </si>
  <si>
    <t>50.06</t>
  </si>
  <si>
    <t>Autoritati publice si actiuni externe (cod 51.06.01)</t>
  </si>
  <si>
    <t>51.06</t>
  </si>
  <si>
    <t>Din total capitol:</t>
  </si>
  <si>
    <t>Autorităţi executive si legislative (cod 51.06.01.03)</t>
  </si>
  <si>
    <t>51.06.01</t>
  </si>
  <si>
    <t>Autorităţi executive</t>
  </si>
  <si>
    <t>51.06.01.03</t>
  </si>
  <si>
    <t>Alte servicii publice generale  (cod 54.06.10+ 54.06.50)</t>
  </si>
  <si>
    <t>54.06</t>
  </si>
  <si>
    <t>Servicii publice comunitare de evidenţă a persoanelor</t>
  </si>
  <si>
    <t>54.06.10</t>
  </si>
  <si>
    <t xml:space="preserve">Alte servicii publice generale </t>
  </si>
  <si>
    <t>54.06.50</t>
  </si>
  <si>
    <t>Partea a II-a APARARE, ORDINE PUBLICA, SI SIGURANTA NATIONALA(cod 60.06+61.06)</t>
  </si>
  <si>
    <t>59.06</t>
  </si>
  <si>
    <t>Aparare(cod 60.06.02)</t>
  </si>
  <si>
    <t>60.06</t>
  </si>
  <si>
    <t>Aparare nationala</t>
  </si>
  <si>
    <t>60.06.02</t>
  </si>
  <si>
    <t>Ordine publica si siguranta nationala(cod 61.06.03+ 61.06.05+61.06.50)</t>
  </si>
  <si>
    <t>61.06</t>
  </si>
  <si>
    <t>Ordine publica    (cod 61.06.03.04)</t>
  </si>
  <si>
    <t>61.06.03</t>
  </si>
  <si>
    <t>Politie locala</t>
  </si>
  <si>
    <t>61.06.03.04</t>
  </si>
  <si>
    <t>Protectia civila si protectia contra incendiilor(protectia civila nonmilitara)</t>
  </si>
  <si>
    <t>61.06.05</t>
  </si>
  <si>
    <t>Alte cheltuieli in domeniul ordinii publice si sigurantei nationale</t>
  </si>
  <si>
    <t>61.06.50</t>
  </si>
  <si>
    <t>Partea a III-a CHELTUIELI SOCIAL-CULTURALE (cod 65.06+66.06+67.06+68.06)</t>
  </si>
  <si>
    <t>63.06</t>
  </si>
  <si>
    <t>Invatamant (cod 65.06.03+65.06.04+65.06.05+65.06.07+65.06.11+65.06.50)</t>
  </si>
  <si>
    <t>65.06</t>
  </si>
  <si>
    <t>Învatamânt prescolar si primar (cod 65.06.03.01+65.06.03.02)</t>
  </si>
  <si>
    <t>65.06.03</t>
  </si>
  <si>
    <t>Învatamânt prescolar</t>
  </si>
  <si>
    <t>65.06.03.01</t>
  </si>
  <si>
    <t>Învatamânt primar</t>
  </si>
  <si>
    <t>65.06.03.02</t>
  </si>
  <si>
    <t>Învatamânt secundar (cod 65.06.04.01 la cod 65.06.04.03)</t>
  </si>
  <si>
    <t>65.06.04</t>
  </si>
  <si>
    <t xml:space="preserve">Învatamânt secundar inferior   </t>
  </si>
  <si>
    <t>65.06.04.01</t>
  </si>
  <si>
    <t xml:space="preserve">Învatamânt secundar superior   </t>
  </si>
  <si>
    <t>65.06.04.02</t>
  </si>
  <si>
    <t>Invatamant profesional</t>
  </si>
  <si>
    <t>65.06.04.03</t>
  </si>
  <si>
    <t>Învatamânt postliceal</t>
  </si>
  <si>
    <t>65.06.05</t>
  </si>
  <si>
    <t>Învatamânt  nedefinibil prin nivel (cod 65.06.07.04)</t>
  </si>
  <si>
    <t>65.06.07</t>
  </si>
  <si>
    <t>Învatamânt special</t>
  </si>
  <si>
    <t>65.06.07.04</t>
  </si>
  <si>
    <t>Servicii auxiliare pentru educatie   (cod 65.06.11.03+65.06.11.30)</t>
  </si>
  <si>
    <t>65.06.11</t>
  </si>
  <si>
    <t xml:space="preserve">Internate si cantine pentru elevi </t>
  </si>
  <si>
    <t>65.06.11.03</t>
  </si>
  <si>
    <t>Alte servicii auxiliare</t>
  </si>
  <si>
    <t>65.06.11.30</t>
  </si>
  <si>
    <t>Alte cheltuieli în domeniul învatamântului</t>
  </si>
  <si>
    <t>65.06.50</t>
  </si>
  <si>
    <t>Sanatate (cod 66.06.06+66.06.08+66.06.50)</t>
  </si>
  <si>
    <t>66.06</t>
  </si>
  <si>
    <t>Servicii medicale in unitati sanitare cu paturi (cod 66.06.06.01+ 66.06.06.03)</t>
  </si>
  <si>
    <t>66.06.06</t>
  </si>
  <si>
    <t>Spitale generale</t>
  </si>
  <si>
    <t>66.06.06.01</t>
  </si>
  <si>
    <t>Unităţi medico-sociale</t>
  </si>
  <si>
    <t>66.06.06.03</t>
  </si>
  <si>
    <t>Servicii de sanatate publica</t>
  </si>
  <si>
    <t>66.06.08</t>
  </si>
  <si>
    <t>Alte cheltuieli in domeniul sanatatii (cod 66.06.50.50)</t>
  </si>
  <si>
    <t>66.06.50</t>
  </si>
  <si>
    <t>Alte institutii si actiuni sanitare</t>
  </si>
  <si>
    <t>66.06.50.50</t>
  </si>
  <si>
    <t>67.06</t>
  </si>
  <si>
    <t>Servicii culturale     (cod 67.06.03.02 la cod 67.06.03.08+67.06.03.12+67.06.03.30)</t>
  </si>
  <si>
    <t>67.06.03</t>
  </si>
  <si>
    <t>Biblioteci publice comunale, orasenesti, municipale</t>
  </si>
  <si>
    <t>67.06.03.02</t>
  </si>
  <si>
    <t>Muzee</t>
  </si>
  <si>
    <t>67.06.03.03</t>
  </si>
  <si>
    <t>Institutii publice de spectacole si concerte</t>
  </si>
  <si>
    <t>67.06.03.04</t>
  </si>
  <si>
    <t>Scoli populare de arta si meserii</t>
  </si>
  <si>
    <t>67.06.03.05</t>
  </si>
  <si>
    <t>Case de cultura</t>
  </si>
  <si>
    <t>67.06.03.06</t>
  </si>
  <si>
    <t>Camine culturale</t>
  </si>
  <si>
    <t>67.06.03.07</t>
  </si>
  <si>
    <t>Centre pentru conservarea si promovarea culturii traditionale</t>
  </si>
  <si>
    <t>67.06.03.08</t>
  </si>
  <si>
    <t>Consolidarea si restaurarea monumentelor istorice</t>
  </si>
  <si>
    <t>67.06.03.12</t>
  </si>
  <si>
    <t>Alte servicii culturale</t>
  </si>
  <si>
    <t>67.06.03.30</t>
  </si>
  <si>
    <t>Servicii recreative si sportive   (cod 67.06.05.01+ 67.06.05.02+67.06.05.03)</t>
  </si>
  <si>
    <t>67.06.05</t>
  </si>
  <si>
    <t>Sport</t>
  </si>
  <si>
    <t>67.06.05.01</t>
  </si>
  <si>
    <t>Tineret</t>
  </si>
  <si>
    <t>67.06.05.02</t>
  </si>
  <si>
    <t>Intretinere gradini publice, parcuri, zone verzi, baze sportive si de agrement</t>
  </si>
  <si>
    <t>67.06.05.03</t>
  </si>
  <si>
    <t>Alte servicii în domeniile culturii, recreerii si religiei</t>
  </si>
  <si>
    <t>67.06.50</t>
  </si>
  <si>
    <t>Asigurari si asistenta sociala (cod 68.06.04+68.06.06+68.06.11+68.06.12+68.06.15)</t>
  </si>
  <si>
    <t>68.06</t>
  </si>
  <si>
    <t>Asistenta acordata persoanelor in varsta</t>
  </si>
  <si>
    <t>68.06.04</t>
  </si>
  <si>
    <t>Asistenta sociala pentru familie si copii</t>
  </si>
  <si>
    <t>68.06.06</t>
  </si>
  <si>
    <t>Creşe</t>
  </si>
  <si>
    <t>68.06.11</t>
  </si>
  <si>
    <t>Unităţi de asistenţă medico-sociale</t>
  </si>
  <si>
    <t>68.06.12</t>
  </si>
  <si>
    <t>Prevenirea excluderii sociale (cod 68.06.15.02+68.06.15.50)</t>
  </si>
  <si>
    <t>68.06.15</t>
  </si>
  <si>
    <t>Cantine de ajutor social</t>
  </si>
  <si>
    <t>68.06.15.02</t>
  </si>
  <si>
    <t>Alte cheltuieli in domeniul prevenirii excluderii sociale</t>
  </si>
  <si>
    <t>68.06.15.50</t>
  </si>
  <si>
    <t>Partea a IV-a SERVICII SI DEZVOLTARE PUBLICA, LOCUINTE, MEDIU SI APE( cod 70.06+74.06))</t>
  </si>
  <si>
    <t>Locuinte, servicii si dezvoltare publica (cod 70.06.03+70.06.05+70.06.06+70.06.07+70.06.50)</t>
  </si>
  <si>
    <t>70.06</t>
  </si>
  <si>
    <t>Locuinte (cod 70.06.03.01+70.06.03.30)</t>
  </si>
  <si>
    <t>70.06.03</t>
  </si>
  <si>
    <t>Dezvoltarea sistemului de locuinte</t>
  </si>
  <si>
    <t>70.06.03.01</t>
  </si>
  <si>
    <t>Alte cheltuieli in domeniul locuintelor</t>
  </si>
  <si>
    <t>70.06.03.30</t>
  </si>
  <si>
    <t>Alimentare cu apa si amenajari hidrotehnice (cod 70.06.05.01+70.06.05.02)</t>
  </si>
  <si>
    <t>70.06.05</t>
  </si>
  <si>
    <t>Alimentare cu apa</t>
  </si>
  <si>
    <t>70.06.05.01</t>
  </si>
  <si>
    <t xml:space="preserve">Amenajari hidrotehnice </t>
  </si>
  <si>
    <t>70.06.05.02</t>
  </si>
  <si>
    <t>Iluminat public si electrificari rurale</t>
  </si>
  <si>
    <t>70.06.06</t>
  </si>
  <si>
    <t>Alimentare cu gaze naturale in localitati</t>
  </si>
  <si>
    <t>70.06.07</t>
  </si>
  <si>
    <t xml:space="preserve">Alte servicii în domeniile locuintelor, serviciilor si dezvoltarii comunale </t>
  </si>
  <si>
    <t>70.06.50</t>
  </si>
  <si>
    <t>Protectia mediului (cod 74.06.03+74.06.05+74.06.06)</t>
  </si>
  <si>
    <t>74.06</t>
  </si>
  <si>
    <t>Reducerea şi controlul poluării</t>
  </si>
  <si>
    <t>74.06.03</t>
  </si>
  <si>
    <t>Salubritate si gestiunea deseurilor (cod 74.06.05.01+74.06.05.02)</t>
  </si>
  <si>
    <t>74.06.05</t>
  </si>
  <si>
    <t>Salubritate</t>
  </si>
  <si>
    <t>74.06.05.01</t>
  </si>
  <si>
    <t>Colectarea, tratarea si distrugerea deseurilor</t>
  </si>
  <si>
    <t>74.06.05.02</t>
  </si>
  <si>
    <t>Canalizarea si tratarea apelor reziduale</t>
  </si>
  <si>
    <t>74.06.06</t>
  </si>
  <si>
    <t>Partea a V-a ACTIUNI ECONOMICE( cod 80.06+81.06+83.06+84.06)</t>
  </si>
  <si>
    <t>79.06</t>
  </si>
  <si>
    <t>Actiuni generale economice si comerciale (cod 80.06.01)</t>
  </si>
  <si>
    <t>80.06</t>
  </si>
  <si>
    <t>Actiuni generale economice si comerciale (cod 80.06.01.06+80.06.01.10)</t>
  </si>
  <si>
    <t>80.06.01</t>
  </si>
  <si>
    <t>Prevenire si combatere inundatii si gheturi</t>
  </si>
  <si>
    <t>80.06.01.06</t>
  </si>
  <si>
    <t>Programe de dezvoltare regională şi socială</t>
  </si>
  <si>
    <t>80.06.01.10</t>
  </si>
  <si>
    <t>81.06</t>
  </si>
  <si>
    <t>Energie termica</t>
  </si>
  <si>
    <t>81.06.06</t>
  </si>
  <si>
    <t>Alte cheltuieli privind combustibilii si energia</t>
  </si>
  <si>
    <t>81.06.50</t>
  </si>
  <si>
    <t>Agricultura, silvicultura, piscicultura si vanatoare  (cod 83.06.03)</t>
  </si>
  <si>
    <t>Agricultura   (cod 83.06.03.03+83.06.03.07+83.06.03.30)</t>
  </si>
  <si>
    <t>83.06.03</t>
  </si>
  <si>
    <t>Protecţia plantelor şi carantină fitosanitară</t>
  </si>
  <si>
    <t>83.06.03.03</t>
  </si>
  <si>
    <t>Camere agricole</t>
  </si>
  <si>
    <t>83.06.03.07</t>
  </si>
  <si>
    <t xml:space="preserve">Alte cheltuieli în domeniul agriculturii </t>
  </si>
  <si>
    <t>83.06.03.30</t>
  </si>
  <si>
    <t>Transporturi (cod 84.06.03+84.06.06+84.06.50)</t>
  </si>
  <si>
    <t>84.06</t>
  </si>
  <si>
    <t>Transport rutier (cod 84.06.03.01 la cod 84.06.03.03)</t>
  </si>
  <si>
    <t>84.06.03</t>
  </si>
  <si>
    <t>Drumuri si poduri</t>
  </si>
  <si>
    <t>84.06.03.01</t>
  </si>
  <si>
    <t>Transport în comun</t>
  </si>
  <si>
    <t>84.06.03.02</t>
  </si>
  <si>
    <t xml:space="preserve">Strazi </t>
  </si>
  <si>
    <t>84.06.03.03</t>
  </si>
  <si>
    <t>Transport aerian (cod 84.06.06.02)</t>
  </si>
  <si>
    <t>84.06.06</t>
  </si>
  <si>
    <t>Aviatia civila</t>
  </si>
  <si>
    <t>84.06.06.02</t>
  </si>
  <si>
    <t>Alte cheltuieli în domeniul transporturilor</t>
  </si>
  <si>
    <t>84.06.50</t>
  </si>
  <si>
    <t>PARTEA a- VII-a REZERVE, EXCEDENT / DEFICIT (cod 99.06)</t>
  </si>
  <si>
    <t>96.06</t>
  </si>
  <si>
    <t xml:space="preserve">DEFICIT </t>
  </si>
  <si>
    <t>99.06</t>
  </si>
  <si>
    <t>CREDITE INTERNE -TOTAL SECTIUNEA DE FUNCTIONARE+SECTIUNEA DE DEZVOLTARE (cod 50.07+59.07++63.07+70.07+74.07+79.07)</t>
  </si>
  <si>
    <t>Partea I-a SERVICII PUBLICE GENERALE(cod51.07+54.07)</t>
  </si>
  <si>
    <t>Autoritati publice si actiuni externe (cod 51.07.01)</t>
  </si>
  <si>
    <t>51.07</t>
  </si>
  <si>
    <t>Autorităţi executive si legislative (cod 51.07.01.03)</t>
  </si>
  <si>
    <t>51.07.01</t>
  </si>
  <si>
    <t>51.07.01.03</t>
  </si>
  <si>
    <t>Alte servicii publice generale  (cod 54.07.10+ 54.07.50)</t>
  </si>
  <si>
    <t>54.07</t>
  </si>
  <si>
    <t>54.07.10</t>
  </si>
  <si>
    <t>54.07.50</t>
  </si>
  <si>
    <t>Partea a II-a APARARE, ORDINE PUBLICA SI SIGURANTA NATIONALA    (cod 60.07+61.07)</t>
  </si>
  <si>
    <t>Aparare    (cod 60.07.02)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</si>
  <si>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</si>
  <si>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</si>
  <si>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</si>
  <si>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</si>
  <si>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</si>
  <si>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Protectie civila şi protecţia contra incendiilor (protecţie civilă nonmilitară)</t>
  </si>
  <si>
    <t>61.07.05</t>
  </si>
  <si>
    <t>Alte cheltuieli în domeniul ordinii publice şi siguranţei naţionale</t>
  </si>
  <si>
    <t>61.07.50</t>
  </si>
  <si>
    <t>Partea a III-a CHELTUIELI SOCIAL-CULTURALE(cod 65.07+66.07+67.07+68.07)</t>
  </si>
  <si>
    <t>63.07</t>
  </si>
  <si>
    <t>Invatamant (cod 65.07.03 la cod 65.07.05+65.07.07+65.07.11+65.07.50)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</si>
  <si>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</si>
  <si>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</si>
  <si>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</si>
  <si>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</si>
  <si>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</si>
  <si>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</si>
  <si>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</si>
  <si>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</si>
  <si>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</si>
  <si>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</si>
  <si>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</si>
  <si>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</si>
  <si>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Învatamânt  nedefinibil prin nivel (cod 65.07.07.04)</t>
  </si>
  <si>
    <t>65.07.07</t>
  </si>
  <si>
    <t>65.07.07.04</t>
  </si>
  <si>
    <t>Servicii auxiliare pentru educatie   (cod 65.07.11.03+65.07.11.30)</t>
  </si>
  <si>
    <t>65.07.11</t>
  </si>
  <si>
    <t>65.07.11.03</t>
  </si>
  <si>
    <t>65.07.11.30</t>
  </si>
  <si>
    <t>65.07.50</t>
  </si>
  <si>
    <t>Sanatate (66.07.06+66.07.08+66.07.50)</t>
  </si>
  <si>
    <t>66.07</t>
  </si>
  <si>
    <t>Servicii medicale in unitati sanitare cu paturi (cod 66.07.06.01+66.07.06.03)</t>
  </si>
  <si>
    <t>66.07.06</t>
  </si>
  <si>
    <t>66.07.06.01</t>
  </si>
  <si>
    <t>66.07.06.03</t>
  </si>
  <si>
    <t>66.07.08</t>
  </si>
  <si>
    <t>Alte cheltuieli in domeniul sanatatii (cod 66.07.50.50)</t>
  </si>
  <si>
    <t>66.07.50</t>
  </si>
  <si>
    <t>66.07.50.50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</si>
  <si>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</si>
  <si>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</si>
  <si>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</si>
  <si>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</si>
  <si>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</si>
  <si>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</si>
  <si>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</si>
  <si>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</si>
  <si>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</si>
  <si>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</si>
  <si>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</si>
  <si>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</si>
  <si>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</si>
  <si>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Servicii recreative si sportive   (cod 67.07.05.01+67.07.05.02+67.07.05.03 )</t>
  </si>
  <si>
    <t>67.07.05</t>
  </si>
  <si>
    <t>67.07.05.01</t>
  </si>
  <si>
    <t>67.07.05.02</t>
  </si>
  <si>
    <t>67.07.05.03</t>
  </si>
  <si>
    <t>67.07.50</t>
  </si>
  <si>
    <t>Asigurari si asistenta sociala (cod 68.07.04+68.07.06+68.07.11+68.07.12+68.07.15+68.07.50)</t>
  </si>
  <si>
    <t>68.07</t>
  </si>
  <si>
    <t>68.07.04</t>
  </si>
  <si>
    <t>68.07.06</t>
  </si>
  <si>
    <t>68.07.11</t>
  </si>
  <si>
    <t>68.07.12</t>
  </si>
  <si>
    <t>Prevenirea excluderii sociale (cod 68.07.15.02+68.07.15.50)</t>
  </si>
  <si>
    <t>68.07.15</t>
  </si>
  <si>
    <t>68.07.15.02</t>
  </si>
  <si>
    <t>68.07.15.50</t>
  </si>
  <si>
    <t>Alte cheltuieli in domeniul asigurarilor si asistentei  sociale</t>
  </si>
  <si>
    <t>68.07.50</t>
  </si>
  <si>
    <t>Partea IV-a SERVICII SI DEZVOLTARE PUBLICA, LOCUINTE, MEDIU si APE (cod 70.07+74.07)</t>
  </si>
  <si>
    <t>Locuinte, servicii si dezvoltare publica  (cod 70.07.03+70.07.05 la 70.07.07+70.07.50)</t>
  </si>
  <si>
    <t>70.07</t>
  </si>
  <si>
    <t>Locuinte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</si>
  <si>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</si>
  <si>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</si>
  <si>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</si>
  <si>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</si>
  <si>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</si>
  <si>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</si>
  <si>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</si>
  <si>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</si>
  <si>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</si>
  <si>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</si>
  <si>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74.07.03+74.07.05+74.07.06)</t>
  </si>
  <si>
    <t>74.07</t>
  </si>
  <si>
    <t>74.07.03</t>
  </si>
  <si>
    <t>Salubritate si gestiunea deseurilor (cod 74.07.05.01+74.07.05.02)</t>
  </si>
  <si>
    <t>74.07.05</t>
  </si>
  <si>
    <t>74.07.05.01</t>
  </si>
  <si>
    <t>74.07.05.02</t>
  </si>
  <si>
    <t>74.07.06</t>
  </si>
  <si>
    <t>Partea V-a ACTIUNI ECONOMICE(80.07+81.07+83.07++84.07)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</si>
  <si>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</si>
  <si>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</si>
  <si>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</si>
  <si>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</si>
  <si>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</si>
  <si>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80.07.01.10</t>
  </si>
  <si>
    <t>Combustibil şi energie (cod 81.07.06+81.07.07 )</t>
  </si>
  <si>
    <t>81.07</t>
  </si>
  <si>
    <t>Energie termică</t>
  </si>
  <si>
    <t>81.07.06</t>
  </si>
  <si>
    <t>Alti combustibili</t>
  </si>
  <si>
    <t>81.07.07</t>
  </si>
  <si>
    <t>Agricultura, silvicultura, piscicultura si vanatoare  (cod 83.07.03)</t>
  </si>
  <si>
    <t>Agricultura   (cod 83.07.03.03+83.07.03.07+83.07.03.30)</t>
  </si>
  <si>
    <t>83.07.03</t>
  </si>
  <si>
    <t>83.07.03.03</t>
  </si>
  <si>
    <t>83.07.03.07</t>
  </si>
  <si>
    <t>83.07.03.30</t>
  </si>
  <si>
    <t>Transporturi (cod 84.07.03+ 84.07.06+84.07.50 )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</si>
  <si>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</si>
  <si>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</si>
  <si>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</si>
  <si>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</si>
  <si>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</si>
  <si>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</si>
  <si>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</si>
  <si>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</si>
  <si>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</si>
  <si>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84.07.50</t>
  </si>
  <si>
    <t>VII. REZERVE, EXCEDENT / DEFICIT (99.07)</t>
  </si>
  <si>
    <t>96.07</t>
  </si>
  <si>
    <t>DEFICIT cod 99.07.96+99.07.97</t>
  </si>
  <si>
    <t>99.07</t>
  </si>
  <si>
    <t>Deficitul secţiunii de funcţionare</t>
  </si>
  <si>
    <t>99.07.96</t>
  </si>
  <si>
    <t>Deficitul secţiunii de dezvoltare</t>
  </si>
  <si>
    <t>99.07.97</t>
  </si>
  <si>
    <t>CHELTUIELILE SECTIUNII DE FUNCTIONARE (cod 50.07+59.07++63.07+70.07+74.07+79.07)</t>
  </si>
  <si>
    <t>Cheltuieli curente</t>
  </si>
  <si>
    <t>Titlul II Bunuri si servicii</t>
  </si>
  <si>
    <t>Partea a III-a CHELTUIELI SOCIAL-CULTURALE (cod 65.07+66.07+67.07+68.07)</t>
  </si>
  <si>
    <t>DEFICIT cod 99.07.96</t>
  </si>
  <si>
    <t>CHELTUIELILE SECTIUNII DE DEZVOLTARE (cod 50.07+59.07++63.07+70.07+74.07+79.07)</t>
  </si>
  <si>
    <t>Titlul XII  Active nefinanciare</t>
  </si>
  <si>
    <t>Active fixe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</si>
  <si>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</si>
  <si>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</si>
  <si>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</si>
  <si>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</si>
  <si>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</si>
  <si>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</si>
  <si>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</si>
  <si>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</si>
  <si>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</si>
  <si>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Titlul VIII</t>
  </si>
  <si>
    <t>Proiecte cu finantare din Fonduri externe nerambursabile</t>
  </si>
  <si>
    <t xml:space="preserve">Programe din Fondul European de Dezvoltare Regionala (FEDR) </t>
  </si>
  <si>
    <t>56.01</t>
  </si>
  <si>
    <t>Finantare nationala</t>
  </si>
  <si>
    <t>56.01.01</t>
  </si>
  <si>
    <t>Finantarea de la Uniunea Europeana</t>
  </si>
  <si>
    <t>56.01.02</t>
  </si>
  <si>
    <t xml:space="preserve">Cheltuieli neeligibile </t>
  </si>
  <si>
    <t>56.01.03</t>
  </si>
  <si>
    <t>TITLUL VII Alte transferuri</t>
  </si>
  <si>
    <t>Programe de dezvoltare</t>
  </si>
  <si>
    <t>55.01.13</t>
  </si>
  <si>
    <t>SMIS 11176</t>
  </si>
  <si>
    <t>pod</t>
  </si>
  <si>
    <t>SMIS 11177</t>
  </si>
  <si>
    <t>pasaj</t>
  </si>
  <si>
    <t>DEFICIT cod 99.07.97</t>
  </si>
  <si>
    <t xml:space="preserve">NOTA:    </t>
  </si>
  <si>
    <t>- Fiecare capitol, subcapitol şi paragraf de cheltuieli se detaliază în mod corespunzător, conform clasificaţiei economice.</t>
  </si>
  <si>
    <t>PRIMAR</t>
  </si>
  <si>
    <t>Unitatea administrativ - teritoriala: Municipiul Piatra Neamt</t>
  </si>
  <si>
    <t>Formular: 10.02</t>
  </si>
  <si>
    <t xml:space="preserve">BUGETUL INSTITUŢIILOR PUBLICE ŞI ACTIVITĂŢILOR FINANŢATE INTEGRAL </t>
  </si>
  <si>
    <t>SAU PARŢIAL DIN VENITURI PROPRII, PE ANUL 2014 SI ESTIMARI PENTRU ANII 2015-2017</t>
  </si>
  <si>
    <t>CENTRUL SOCIAL PIETRICICA</t>
  </si>
  <si>
    <t>Cod  rând</t>
  </si>
  <si>
    <t>din care credite bugetare destinate stingerii platilor restante</t>
  </si>
  <si>
    <t xml:space="preserve">TOTAL  </t>
  </si>
  <si>
    <t>TRIM.I</t>
  </si>
  <si>
    <t>TRIM.II</t>
  </si>
  <si>
    <t>TRIM.III</t>
  </si>
  <si>
    <t>TRIM.IV</t>
  </si>
  <si>
    <t xml:space="preserve">TOTAL VENITURI </t>
  </si>
  <si>
    <t>00.10</t>
  </si>
  <si>
    <t>V</t>
  </si>
  <si>
    <t>I.  VENITURI CURENTE</t>
  </si>
  <si>
    <t>C</t>
  </si>
  <si>
    <t>15.10</t>
  </si>
  <si>
    <t>dif</t>
  </si>
  <si>
    <t>Impozit pe spectacole</t>
  </si>
  <si>
    <t>15.10.01</t>
  </si>
  <si>
    <t>C.   VENITURI NEFISCALE</t>
  </si>
  <si>
    <t>C1.  VENITURI DIN PROPRIETATE</t>
  </si>
  <si>
    <t xml:space="preserve">Venituri din proprietate </t>
  </si>
  <si>
    <t>30.10</t>
  </si>
  <si>
    <t>Restituiri de fonduri din finantarea bugetara a anilor precedenti</t>
  </si>
  <si>
    <t>30.10.03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</si>
  <si>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</si>
  <si>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</si>
  <si>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</si>
  <si>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</si>
  <si>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</si>
  <si>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</si>
  <si>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 xml:space="preserve">C2.  VANZARI DE BUNURI SI SERVICII </t>
  </si>
  <si>
    <t xml:space="preserve">Venituri din prestari de servicii si alte activitati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</si>
  <si>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</si>
  <si>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</si>
  <si>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</si>
  <si>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</si>
  <si>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</si>
  <si>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</si>
  <si>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</si>
  <si>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</si>
  <si>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</si>
  <si>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</si>
  <si>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</si>
  <si>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</si>
  <si>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</si>
  <si>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</si>
  <si>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</si>
  <si>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</si>
  <si>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</si>
  <si>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Alte venituri din prestari de servicii si alte activitati</t>
  </si>
  <si>
    <t>33.10.50</t>
  </si>
  <si>
    <t xml:space="preserve">Venituri din taxe administrative, eliberari permise </t>
  </si>
  <si>
    <t>34.10</t>
  </si>
  <si>
    <t>Alte venituri din taxe administrative, eliberari permise</t>
  </si>
  <si>
    <t>34.10.50</t>
  </si>
  <si>
    <t xml:space="preserve">Amenzi, penalitati si confiscari </t>
  </si>
  <si>
    <t>35.10</t>
  </si>
  <si>
    <t>Alte amenzi, penalitati si confiscari</t>
  </si>
  <si>
    <t>35.10.50</t>
  </si>
  <si>
    <t xml:space="preserve">Diverse venituri </t>
  </si>
  <si>
    <t>36.10</t>
  </si>
  <si>
    <t>Alte venituri</t>
  </si>
  <si>
    <t>36.10.50</t>
  </si>
  <si>
    <t>Transferuri voluntare, altele decât subvenţiile</t>
  </si>
  <si>
    <t>37.10</t>
  </si>
  <si>
    <t>Donaţii şi sponsorizări</t>
  </si>
  <si>
    <t>37.10.01</t>
  </si>
  <si>
    <t>Vărsăminte din secţiunea de funcţionare pentru finanţarea secţiunii de dezvoltare a bugetului local (cu semnul minus)</t>
  </si>
  <si>
    <t>37.10.03</t>
  </si>
  <si>
    <t>Vărsăminte din secţiunea de funcţionare</t>
  </si>
  <si>
    <t>37.10.04</t>
  </si>
  <si>
    <t>Alte transferuri voluntare</t>
  </si>
  <si>
    <t>37.10.50</t>
  </si>
  <si>
    <t xml:space="preserve">II. VENITURI DIN CAPITAL                  </t>
  </si>
  <si>
    <t xml:space="preserve">Venituri din valorificarea unor bunuri 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</si>
  <si>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</si>
  <si>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</si>
  <si>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</si>
  <si>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</si>
  <si>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</si>
  <si>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 xml:space="preserve">IV.  SUBVENTII </t>
  </si>
  <si>
    <t>Subventii de la alte administratii</t>
  </si>
  <si>
    <t>43.10</t>
  </si>
  <si>
    <t>Subvenţii pentru instituţii publice</t>
  </si>
  <si>
    <t>43.10.09</t>
  </si>
  <si>
    <t>Subvenţii de la bugetele locale pentru spitale</t>
  </si>
  <si>
    <t>43.10.10</t>
  </si>
  <si>
    <t>Subventii pentru institutii publice destinate sectiunii de dezvoltare</t>
  </si>
  <si>
    <t>43.10.19</t>
  </si>
  <si>
    <t xml:space="preserve">TOTAL CHELTUIELI </t>
  </si>
  <si>
    <t xml:space="preserve">CHELTUIELI CURENTE </t>
  </si>
  <si>
    <t>TITLUL I  CHELTUIELI DE PERSONAL</t>
  </si>
  <si>
    <t>TITLUL II  BUNURI SI SERVICII</t>
  </si>
  <si>
    <t>TITLUL III DOBANZI</t>
  </si>
  <si>
    <t xml:space="preserve">Dobanzi aferente datoriei publice interne </t>
  </si>
  <si>
    <t>30.01</t>
  </si>
  <si>
    <t>TITLUL VIII ASISTENŢA SOCIALĂ</t>
  </si>
  <si>
    <t>TITLUL X  ACTIVE NEFINANCIARE</t>
  </si>
  <si>
    <t xml:space="preserve">Active fixe  </t>
  </si>
  <si>
    <t xml:space="preserve">Reparaţii capitale aferente activelor fixe   </t>
  </si>
  <si>
    <t>71.03</t>
  </si>
  <si>
    <t xml:space="preserve">TITLUL XIII RAMBURSARI DE CREDITE </t>
  </si>
  <si>
    <t xml:space="preserve">Rambursari de credite interne </t>
  </si>
  <si>
    <t>81.02</t>
  </si>
  <si>
    <t xml:space="preserve">TITLUL XIV  REZERVE, EXCEDENT/DEFICIT </t>
  </si>
  <si>
    <t xml:space="preserve">Excedent </t>
  </si>
  <si>
    <t>92.01</t>
  </si>
  <si>
    <t>54.10</t>
  </si>
  <si>
    <t xml:space="preserve">Active fixe </t>
  </si>
  <si>
    <t>54.10.10</t>
  </si>
  <si>
    <t>Tranzactii privind datoria publica si imprumuturi</t>
  </si>
  <si>
    <t>55.10</t>
  </si>
  <si>
    <t>TITLULI II  Dobânzi</t>
  </si>
  <si>
    <t>Dobânzi aferente datoriei publice interne</t>
  </si>
  <si>
    <t xml:space="preserve">Ordine publica si siguranta nationala </t>
  </si>
  <si>
    <t>61.10</t>
  </si>
  <si>
    <t xml:space="preserve">TITLUL X  ACTIVE NEFINANCIARE </t>
  </si>
  <si>
    <t xml:space="preserve">Ordine publica </t>
  </si>
  <si>
    <t>61.10.03</t>
  </si>
  <si>
    <t>Politie comunitara</t>
  </si>
  <si>
    <t>61.10.03.04</t>
  </si>
  <si>
    <t>61.10.50</t>
  </si>
  <si>
    <t xml:space="preserve">Invatamant </t>
  </si>
  <si>
    <t>65.10</t>
  </si>
  <si>
    <t>TITLUL VI  TRANSFERURI ÎNTRE UNITĂŢI ALE ADMINISTRAŢIEI PUBLICE</t>
  </si>
  <si>
    <t xml:space="preserve">Transferuri curente </t>
  </si>
  <si>
    <t>51.01</t>
  </si>
  <si>
    <t xml:space="preserve">Transferuri către instituţii publice </t>
  </si>
  <si>
    <t>51.01.01</t>
  </si>
  <si>
    <t>TITLUL VII ALTE TRANSFERURI</t>
  </si>
  <si>
    <t xml:space="preserve">A. Transferuri interne </t>
  </si>
  <si>
    <t>55.01</t>
  </si>
  <si>
    <t xml:space="preserve">Programe PHARE şi alte programe cu finanţare nerambursabila </t>
  </si>
  <si>
    <t>55.01.08</t>
  </si>
  <si>
    <t>TITLUL VIII ASISTENŢĂ SOCIALĂ</t>
  </si>
  <si>
    <t xml:space="preserve">Asigurări sociale </t>
  </si>
  <si>
    <t>57.01</t>
  </si>
  <si>
    <t xml:space="preserve">Ajutoare sociale </t>
  </si>
  <si>
    <t>57.02</t>
  </si>
  <si>
    <t>Ajutoare sociale în numerar</t>
  </si>
  <si>
    <t>57.02.01</t>
  </si>
  <si>
    <t>Alte active fixe</t>
  </si>
  <si>
    <t>Învatamânt prescolar si primar</t>
  </si>
  <si>
    <t>65.10.03</t>
  </si>
  <si>
    <t>65.10.03.01</t>
  </si>
  <si>
    <t>65.10.03.02</t>
  </si>
  <si>
    <t xml:space="preserve">Învatamânt secundar </t>
  </si>
  <si>
    <t>65.10.04</t>
  </si>
  <si>
    <t>65.10.04.01</t>
  </si>
  <si>
    <t>65.10.04.02</t>
  </si>
  <si>
    <t>65.10.04.03</t>
  </si>
  <si>
    <t>65.10.05</t>
  </si>
  <si>
    <t xml:space="preserve">Învatamânt  nedefinibil prin nivel </t>
  </si>
  <si>
    <t>65.10.07</t>
  </si>
  <si>
    <t>65.10.07.04</t>
  </si>
  <si>
    <t xml:space="preserve">Servicii auxiliare pentru educatie </t>
  </si>
  <si>
    <t>65.10.11</t>
  </si>
  <si>
    <t>65.10.11.03</t>
  </si>
  <si>
    <t>65.10.11.30</t>
  </si>
  <si>
    <t>65.10.50</t>
  </si>
  <si>
    <t xml:space="preserve">Sanatate </t>
  </si>
  <si>
    <t>66.10</t>
  </si>
  <si>
    <t xml:space="preserve">Servicii medicale în unităţi sanitare cu paturi </t>
  </si>
  <si>
    <t>66.10.06</t>
  </si>
  <si>
    <t>66.10.06.01</t>
  </si>
  <si>
    <t xml:space="preserve">Alte cheltuieli in domeniu sanatatii </t>
  </si>
  <si>
    <t>66.10.50</t>
  </si>
  <si>
    <t>66.10.50.50</t>
  </si>
  <si>
    <t>67.10</t>
  </si>
  <si>
    <t>TITLUL III  DOBÂNZI</t>
  </si>
  <si>
    <t>TITLUL VII  ALTE TRANSFERURI</t>
  </si>
  <si>
    <t xml:space="preserve">Servicii culturale 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</si>
  <si>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</si>
  <si>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</si>
  <si>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</si>
  <si>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</si>
  <si>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</si>
  <si>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</si>
  <si>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</si>
  <si>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</si>
  <si>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</si>
  <si>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</si>
  <si>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</si>
  <si>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</si>
  <si>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67.10.03.30</t>
  </si>
  <si>
    <t>Servicii recreative si sportive</t>
  </si>
  <si>
    <t>67.10.05</t>
  </si>
  <si>
    <t>67.10.05.01</t>
  </si>
  <si>
    <t>67.10.50</t>
  </si>
  <si>
    <t>68.10</t>
  </si>
  <si>
    <t xml:space="preserve">CHELTUIELI DE CAPITAL </t>
  </si>
  <si>
    <t>68.10.04</t>
  </si>
  <si>
    <t>Asistenta sociala in caz de boli si invaliditati</t>
  </si>
  <si>
    <t>68.10.05</t>
  </si>
  <si>
    <t>Asistenta sociala  in  caz de invaliditate</t>
  </si>
  <si>
    <t>68.10.05.02</t>
  </si>
  <si>
    <t>Crese</t>
  </si>
  <si>
    <t>68.10.11</t>
  </si>
  <si>
    <t>Alte cheltuieli în domeniul asigurărilor şi asistenţei sociale</t>
  </si>
  <si>
    <t>68.10.50</t>
  </si>
  <si>
    <t>68.10.50.50</t>
  </si>
  <si>
    <t>70.10</t>
  </si>
  <si>
    <t>TITLUL VI TRANSFERURI ÎNTRE UNITĂŢI ALE ADMINISTRAŢIEI PUBLICE</t>
  </si>
  <si>
    <t>TITLUL IX ALTE CHELTUIELI</t>
  </si>
  <si>
    <t>Asociaţii şi fundaţii</t>
  </si>
  <si>
    <t>59.11</t>
  </si>
  <si>
    <t>OPERAŢIUNI FINANCIARE</t>
  </si>
  <si>
    <t>TITLUL XII ÎMPRUMUTURI</t>
  </si>
  <si>
    <t xml:space="preserve">Locuinte </t>
  </si>
  <si>
    <t>70.10.03</t>
  </si>
  <si>
    <t>70.10.03.01</t>
  </si>
  <si>
    <t>70.10.03.30</t>
  </si>
  <si>
    <t>Servicii şi dezvoltare publică</t>
  </si>
  <si>
    <t>70.10.04</t>
  </si>
  <si>
    <t>70.10.50</t>
  </si>
  <si>
    <t>80.10</t>
  </si>
  <si>
    <t>Actiuni generale economice si comerciale</t>
  </si>
  <si>
    <t>80.10.01</t>
  </si>
  <si>
    <t>Alte cheltuieli pentru actiuni generale economice si comerciale</t>
  </si>
  <si>
    <t>80.10.01.30</t>
  </si>
  <si>
    <t xml:space="preserve">Agricultura, silvicultura, piscicultura si vanatoare </t>
  </si>
  <si>
    <t>83.10</t>
  </si>
  <si>
    <t>83.10.03.30</t>
  </si>
  <si>
    <t>Transporturi</t>
  </si>
  <si>
    <t>84.10</t>
  </si>
  <si>
    <t>84.10.50</t>
  </si>
  <si>
    <t xml:space="preserve">Alte actiuni economice </t>
  </si>
  <si>
    <t>87.10</t>
  </si>
  <si>
    <t>87.10.50</t>
  </si>
  <si>
    <t>VII. REZERVE, EXCEDENT / DEFICIT</t>
  </si>
  <si>
    <t>96.10</t>
  </si>
  <si>
    <t xml:space="preserve">EXCEDENT </t>
  </si>
  <si>
    <t>98.10</t>
  </si>
  <si>
    <t xml:space="preserve">PRIMAR </t>
  </si>
  <si>
    <t>DIRECTOR ECONOMIC</t>
  </si>
  <si>
    <t>exec.dec.2013</t>
  </si>
  <si>
    <t>tr.I</t>
  </si>
  <si>
    <t>tr.II</t>
  </si>
  <si>
    <t>tr.III</t>
  </si>
  <si>
    <t>tr.IV</t>
  </si>
  <si>
    <t>chelt.</t>
  </si>
  <si>
    <t>venituri</t>
  </si>
  <si>
    <t>Alte transferuri curente interne</t>
  </si>
  <si>
    <t>55.01.18</t>
  </si>
  <si>
    <t xml:space="preserve">TITLUL IX ALTE CHELTUIELI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</si>
  <si>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</si>
  <si>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Formular: 10.01</t>
  </si>
  <si>
    <t>BUGETUL LOCAL DETALIAT LA VENITURI PE CAPITOLE ŞI SUBCAPITOLE SI LA CHELTUIELI  PE CAPITOLE, SUBCAPITOLE ŞI PARAGRAFE</t>
  </si>
  <si>
    <t xml:space="preserve"> PE ANUL  2014 SI ESTIMARI PENTRU ANII 2015-2017</t>
  </si>
  <si>
    <t xml:space="preserve">                                                                                                                          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</si>
  <si>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</si>
  <si>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</si>
  <si>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</si>
  <si>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</si>
  <si>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</si>
  <si>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</si>
  <si>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00.04+06.02+00.09+00.10+00.11)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</si>
  <si>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</si>
  <si>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</si>
  <si>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</si>
  <si>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                       (cod 01.02)</t>
  </si>
  <si>
    <t>00.05</t>
  </si>
  <si>
    <t xml:space="preserve">Impozit pe profit </t>
  </si>
  <si>
    <t>01.02</t>
  </si>
  <si>
    <t xml:space="preserve">Impozit pe profit de la agenţi economici </t>
  </si>
  <si>
    <t>01.02.01</t>
  </si>
  <si>
    <t>A1.2.  IMPOZIT PE VENIT, PROFIT,  SI CASTIGURI DIN CAPITAL DE LA PERSOANE FIZICE                           (cod 03.02+04.02)</t>
  </si>
  <si>
    <t>00.06</t>
  </si>
  <si>
    <t>Impozit pe venit</t>
  </si>
  <si>
    <t>03.02</t>
  </si>
  <si>
    <t>Impozit pe onorariul avocatilor si notarilor publici</t>
  </si>
  <si>
    <t>03.02.17</t>
  </si>
  <si>
    <t>Impozitul pe veniturile din transferul proprietatilor imobiliare din patrimoniul personal</t>
  </si>
  <si>
    <t>03.02.18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</si>
  <si>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</si>
  <si>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</si>
  <si>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</si>
  <si>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</si>
  <si>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</si>
  <si>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</si>
  <si>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</si>
  <si>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 xml:space="preserve">Alte impozite pe venit, profit si castiguri din capital de la persoane fizice </t>
  </si>
  <si>
    <t>05.02</t>
  </si>
  <si>
    <t xml:space="preserve"> Alte impozite pe venit, profit si castiguri din capital </t>
  </si>
  <si>
    <t>05.02.50</t>
  </si>
  <si>
    <t>A2.  IMPOZIT PE SALARII - TOTAL         - Restante anii anteriori -(06.02.02)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</si>
  <si>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</si>
  <si>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</si>
  <si>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</si>
  <si>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</si>
  <si>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</si>
  <si>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 xml:space="preserve">Impozite si  taxe pe proprietate </t>
  </si>
  <si>
    <t>07.02</t>
  </si>
  <si>
    <t>Impozitul si taxa pe cladiri *)</t>
  </si>
  <si>
    <t>07.02.01</t>
  </si>
  <si>
    <t>Impozit pe cladiri de la persoane fizice *)</t>
  </si>
  <si>
    <t>07.02.01.01</t>
  </si>
  <si>
    <t>Impozitul si taxa pe cladiri de la persoane juridice *)</t>
  </si>
  <si>
    <t>07.02.01.02</t>
  </si>
  <si>
    <t>Impozitul si taxa pe teren</t>
  </si>
  <si>
    <t>07.02.02</t>
  </si>
  <si>
    <t>Impozit pe terenuri de la persoane fizice *)</t>
  </si>
  <si>
    <t>07.02.02.01</t>
  </si>
  <si>
    <t>Impozitul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</si>
  <si>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</si>
  <si>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</si>
  <si>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</si>
  <si>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</si>
  <si>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</si>
  <si>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</si>
  <si>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</si>
  <si>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</si>
  <si>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 xml:space="preserve">Sume defalcate din TVA 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</si>
  <si>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</si>
  <si>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</si>
  <si>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</si>
  <si>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</si>
  <si>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</si>
  <si>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</si>
  <si>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</si>
  <si>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</si>
  <si>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</si>
  <si>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</si>
  <si>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</si>
  <si>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finanţarea Programului de dezvoltare a infrastructurii din spaţiul rural</t>
  </si>
  <si>
    <t>11.02.07</t>
  </si>
  <si>
    <t xml:space="preserve">Alte impozite si taxe generale pe bunuri si servicii </t>
  </si>
  <si>
    <t>12.02</t>
  </si>
  <si>
    <t>Taxe hoteliere</t>
  </si>
  <si>
    <t>12.02.07</t>
  </si>
  <si>
    <t>15.02</t>
  </si>
  <si>
    <t>15.02.01</t>
  </si>
  <si>
    <t>Alte taxe pe servicii specifice</t>
  </si>
  <si>
    <t>15.02.50</t>
  </si>
  <si>
    <t xml:space="preserve">Taxe pe utilizarea bunurilor, autorizarea utilizarii bunurilor sau pe desfasurarea de activitati </t>
  </si>
  <si>
    <t>16.02</t>
  </si>
  <si>
    <t xml:space="preserve">Impozit pe mijloacele de transport </t>
  </si>
  <si>
    <t>16.02.02</t>
  </si>
  <si>
    <t>Impozitul pe mijloacele de transport detinute de persoane fizice *)</t>
  </si>
  <si>
    <t>16.02.02.01</t>
  </si>
  <si>
    <t>Impozitul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</si>
  <si>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</si>
  <si>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</si>
  <si>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</si>
  <si>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</si>
  <si>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</si>
  <si>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</si>
  <si>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</si>
  <si>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 xml:space="preserve">Alte impozite si taxe fiscale 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</si>
  <si>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</si>
  <si>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</si>
  <si>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</si>
  <si>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</si>
  <si>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</si>
  <si>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</si>
  <si>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</si>
  <si>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</t>
  </si>
  <si>
    <t>30.02</t>
  </si>
  <si>
    <t>Varsaminte din profitul net al regiilor autonome</t>
  </si>
  <si>
    <t>30.02.01</t>
  </si>
  <si>
    <t>30.02.03</t>
  </si>
  <si>
    <t>30.02.05</t>
  </si>
  <si>
    <t>Alte venituri din concesiuni si inchirieri de către instituțiile publice</t>
  </si>
  <si>
    <t>30.02.05.30</t>
  </si>
  <si>
    <t xml:space="preserve">Venituri din dividende </t>
  </si>
  <si>
    <t>30.02.08</t>
  </si>
  <si>
    <t>Dividende de virat de către societățile și companiile naționale și societățile cu capital majoritar de stat</t>
  </si>
  <si>
    <t>30.02.08.03</t>
  </si>
  <si>
    <t>30.02.50</t>
  </si>
  <si>
    <t xml:space="preserve">Venituri din dobanzi </t>
  </si>
  <si>
    <t>31.02</t>
  </si>
  <si>
    <t>Alte venituri din dobanzi</t>
  </si>
  <si>
    <t>31.02.03</t>
  </si>
  <si>
    <t>C2.  VANZARI DE BUNURI SI SERVICII   (cod 33.02+34.02+35.02+36.02+37.02)</t>
  </si>
  <si>
    <t>00.14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</si>
  <si>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</si>
  <si>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</si>
  <si>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</si>
  <si>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</si>
  <si>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</si>
  <si>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</si>
  <si>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</si>
  <si>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</si>
  <si>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</si>
  <si>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</si>
  <si>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</si>
  <si>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</si>
  <si>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</si>
  <si>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33.02.50</t>
  </si>
  <si>
    <t>34.02</t>
  </si>
  <si>
    <t>Taxe extrajudiciare de timbru</t>
  </si>
  <si>
    <t>34.02.02</t>
  </si>
  <si>
    <t>34.02.50</t>
  </si>
  <si>
    <t>35.02</t>
  </si>
  <si>
    <t>Venituri din amenzi si alte sanctiuni aplicate potrivit dispozitiilor legale</t>
  </si>
  <si>
    <t>35.02.01</t>
  </si>
  <si>
    <t>Venituri din amenzi și alte sancțiuni aplicate de către alte instituții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</si>
  <si>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</si>
  <si>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</si>
  <si>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</si>
  <si>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</si>
  <si>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</si>
  <si>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35.02.50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</si>
  <si>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</si>
  <si>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</si>
  <si>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</si>
  <si>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</si>
  <si>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</si>
  <si>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</si>
  <si>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</si>
  <si>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</si>
  <si>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</si>
  <si>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Depozite speciale pentru constructii de locuinte</t>
  </si>
  <si>
    <t>36.02.08</t>
  </si>
  <si>
    <t>Venituri din ajutoare de stat recuperate</t>
  </si>
  <si>
    <t>36.02.11</t>
  </si>
  <si>
    <t>Taxa de reabilitare termică</t>
  </si>
  <si>
    <t>36.02.23</t>
  </si>
  <si>
    <t>36.02.50</t>
  </si>
  <si>
    <t xml:space="preserve">Transferuri voluntare,  altele decat subventiile </t>
  </si>
  <si>
    <t>37.02</t>
  </si>
  <si>
    <t>Donatii si sponsorizari</t>
  </si>
  <si>
    <t>37.02.01</t>
  </si>
  <si>
    <t>37.02.03</t>
  </si>
  <si>
    <t>37.02.04</t>
  </si>
  <si>
    <t>Sume primite din Fondul de Solidaritate al Uniunii Europene</t>
  </si>
  <si>
    <t>37.02.05</t>
  </si>
  <si>
    <t>37.02.50</t>
  </si>
  <si>
    <t>II. VENITURI DIN CAPITAL   (cod 39.02)</t>
  </si>
  <si>
    <t>00.15</t>
  </si>
  <si>
    <t>39.02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</si>
  <si>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</si>
  <si>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</si>
  <si>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</si>
  <si>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</si>
  <si>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</si>
  <si>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unităţilor administrativ-teritoriale</t>
  </si>
  <si>
    <t>39.02.07</t>
  </si>
  <si>
    <t>39.02.10</t>
  </si>
  <si>
    <t>III. OPERAŢIUNI FINANCIARE   (cod 40.02)</t>
  </si>
  <si>
    <t>00.16</t>
  </si>
  <si>
    <t>Încasări din rambursarea împrumuturilor acordate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</si>
  <si>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</si>
  <si>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</si>
  <si>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</si>
  <si>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</si>
  <si>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</si>
  <si>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Împrumuturi temporare din trezoreria statului*)</t>
  </si>
  <si>
    <t>40.02.10</t>
  </si>
  <si>
    <t>x</t>
  </si>
  <si>
    <t xml:space="preserve">Sume din excedentul anului precedent pentru acoperirea golurilor temporare de casă*) </t>
  </si>
  <si>
    <t>40.02.11</t>
  </si>
  <si>
    <t xml:space="preserve">Sume din excedentul anului precedent pentru acoperirea golurilor temporare de casǎ ale secţiunii de dezvoltare**) </t>
  </si>
  <si>
    <t>40.02.13</t>
  </si>
  <si>
    <t xml:space="preserve">Sume din excedentul bugetului local utilizate pentru finanţarea cheltuielilor secţiunii de dezvoltare**) </t>
  </si>
  <si>
    <t>40.02.14</t>
  </si>
  <si>
    <t>Sume primite în cadrul mecanismului decontării cererilor de plată</t>
  </si>
  <si>
    <t>40.02.16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</si>
  <si>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</si>
  <si>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</si>
  <si>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</si>
  <si>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</si>
  <si>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</si>
  <si>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</si>
  <si>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42.02</t>
  </si>
  <si>
    <t>Retehnologizarea centralelor termice şi electrice  de termoficare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</si>
</sst>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0.0"/>
    <numFmt numFmtId="170" formatCode="0.0"/>
    <numFmt numFmtId="171" formatCode="[$-418]d\ mmmm\ yyyy;@"/>
    <numFmt numFmtId="172" formatCode="[$-418]d\ mmmm\ yyyy"/>
    <numFmt numFmtId="173" formatCode="#,##0\ _l_e_i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\ "/>
    <numFmt numFmtId="189" formatCode="00000"/>
    <numFmt numFmtId="190" formatCode="#,##0\ \ \ \ \ \ \ 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DM&quot;;\-#,##0\ &quot;DM&quot;"/>
    <numFmt numFmtId="198" formatCode="#,##0\ &quot;DM&quot;;[Red]\-#,##0\ &quot;DM&quot;"/>
    <numFmt numFmtId="199" formatCode="#,##0.00\ &quot;DM&quot;;\-#,##0.00\ &quot;DM&quot;"/>
    <numFmt numFmtId="200" formatCode="#,##0.00\ &quot;DM&quot;;[Red]\-#,##0.00\ &quot;DM&quot;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_-* #,##0.00\ _D_M_-;\-* #,##0.00\ _D_M_-;_-* &quot;-&quot;??\ _D_M_-;_-@_-"/>
    <numFmt numFmtId="205" formatCode="#,##0.000_);\(#,##0.000\)"/>
    <numFmt numFmtId="206" formatCode="_-* #,##0.0\ _D_M_-;\-* #,##0.0\ _D_M_-;_-* &quot;-&quot;??\ _D_M_-;_-@_-"/>
    <numFmt numFmtId="207" formatCode="_-* #,##0\ _D_M_-;\-* #,##0\ _D_M_-;_-* &quot;-&quot;??\ _D_M_-;_-@_-"/>
    <numFmt numFmtId="208" formatCode="_-* #,##0.000\ _D_M_-;\-* #,##0.000\ _D_M_-;_-* &quot;-&quot;??\ _D_M_-;_-@_-"/>
    <numFmt numFmtId="209" formatCode="_-* #,##0.0000\ _D_M_-;\-* #,##0.0000\ _D_M_-;_-* &quot;-&quot;??\ _D_M_-;_-@_-"/>
    <numFmt numFmtId="210" formatCode="_-* #,##0.00000\ _D_M_-;\-* #,##0.00000\ _D_M_-;_-* &quot;-&quot;??\ _D_M_-;_-@_-"/>
    <numFmt numFmtId="211" formatCode="0.000"/>
    <numFmt numFmtId="212" formatCode="0.0000"/>
    <numFmt numFmtId="213" formatCode="0.00000"/>
    <numFmt numFmtId="214" formatCode="0.0000000"/>
    <numFmt numFmtId="215" formatCode="0.000000"/>
    <numFmt numFmtId="216" formatCode="0.00000000"/>
    <numFmt numFmtId="217" formatCode="m/d/yy\ h:mm\ AM/PM"/>
    <numFmt numFmtId="218" formatCode="&quot;Da&quot;;&quot;Da&quot;;&quot;Nu&quot;"/>
    <numFmt numFmtId="219" formatCode="&quot;Adevărat&quot;;&quot;Adevărat&quot;;&quot;Fals&quot;"/>
    <numFmt numFmtId="220" formatCode="&quot;Activat&quot;;&quot;Activat&quot;;&quot;Dezactivat&quot;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sz val="10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i/>
      <u val="single"/>
      <sz val="10"/>
      <name val="Arial"/>
      <family val="2"/>
    </font>
    <font>
      <i/>
      <u val="single"/>
      <sz val="11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1"/>
      <name val="Arial"/>
      <family val="2"/>
    </font>
    <font>
      <sz val="10"/>
      <name val="Arial (W1)"/>
      <family val="2"/>
    </font>
    <font>
      <b/>
      <sz val="11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21" borderId="3" applyNumberFormat="0" applyAlignment="0" applyProtection="0"/>
    <xf numFmtId="0" fontId="19" fillId="0" borderId="0" applyNumberFormat="0" applyFill="0" applyBorder="0" applyAlignment="0" applyProtection="0"/>
  </cellStyleXfs>
  <cellXfs count="1106">
    <xf numFmtId="0" fontId="0" fillId="0" borderId="0" xfId="0" applyAlignment="1">
      <alignment/>
    </xf>
    <xf numFmtId="0" fontId="22" fillId="0" borderId="0" xfId="74" applyFont="1" applyFill="1" applyProtection="1">
      <alignment/>
      <protection locked="0"/>
    </xf>
    <xf numFmtId="49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168" fontId="22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0" xfId="76" applyFont="1" applyFill="1" applyBorder="1" applyAlignment="1" applyProtection="1">
      <alignment vertical="center"/>
      <protection locked="0"/>
    </xf>
    <xf numFmtId="169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 quotePrefix="1">
      <alignment horizontal="left"/>
      <protection locked="0"/>
    </xf>
    <xf numFmtId="0" fontId="22" fillId="0" borderId="0" xfId="0" applyFont="1" applyFill="1" applyAlignment="1" applyProtection="1" quotePrefix="1">
      <alignment/>
      <protection locked="0"/>
    </xf>
    <xf numFmtId="168" fontId="22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 quotePrefix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68" fontId="25" fillId="0" borderId="12" xfId="0" applyNumberFormat="1" applyFont="1" applyFill="1" applyBorder="1" applyAlignment="1" applyProtection="1">
      <alignment horizontal="center"/>
      <protection locked="0"/>
    </xf>
    <xf numFmtId="49" fontId="25" fillId="0" borderId="16" xfId="0" applyNumberFormat="1" applyFont="1" applyFill="1" applyBorder="1" applyAlignment="1" applyProtection="1" quotePrefix="1">
      <alignment horizontal="center"/>
      <protection locked="0"/>
    </xf>
    <xf numFmtId="1" fontId="25" fillId="0" borderId="12" xfId="0" applyNumberFormat="1" applyFont="1" applyFill="1" applyBorder="1" applyAlignment="1" applyProtection="1">
      <alignment horizontal="center"/>
      <protection locked="0"/>
    </xf>
    <xf numFmtId="170" fontId="25" fillId="0" borderId="12" xfId="0" applyNumberFormat="1" applyFont="1" applyFill="1" applyBorder="1" applyAlignment="1" applyProtection="1">
      <alignment horizontal="center"/>
      <protection locked="0"/>
    </xf>
    <xf numFmtId="168" fontId="24" fillId="22" borderId="12" xfId="0" applyNumberFormat="1" applyFont="1" applyFill="1" applyBorder="1" applyAlignment="1" applyProtection="1">
      <alignment horizontal="left"/>
      <protection locked="0"/>
    </xf>
    <xf numFmtId="49" fontId="25" fillId="0" borderId="12" xfId="0" applyNumberFormat="1" applyFont="1" applyFill="1" applyBorder="1" applyAlignment="1" applyProtection="1" quotePrefix="1">
      <alignment horizontal="left" indent="1"/>
      <protection locked="0"/>
    </xf>
    <xf numFmtId="0" fontId="22" fillId="0" borderId="12" xfId="0" applyFont="1" applyFill="1" applyBorder="1" applyAlignment="1" applyProtection="1">
      <alignment/>
      <protection locked="0"/>
    </xf>
    <xf numFmtId="168" fontId="24" fillId="0" borderId="12" xfId="0" applyNumberFormat="1" applyFont="1" applyFill="1" applyBorder="1" applyAlignment="1" applyProtection="1">
      <alignment horizontal="left"/>
      <protection locked="0"/>
    </xf>
    <xf numFmtId="168" fontId="25" fillId="0" borderId="12" xfId="0" applyNumberFormat="1" applyFont="1" applyFill="1" applyBorder="1" applyAlignment="1" applyProtection="1">
      <alignment horizontal="left" indent="1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 locked="0"/>
    </xf>
    <xf numFmtId="3" fontId="23" fillId="0" borderId="12" xfId="0" applyNumberFormat="1" applyFont="1" applyFill="1" applyBorder="1" applyAlignment="1" applyProtection="1">
      <alignment/>
      <protection locked="0"/>
    </xf>
    <xf numFmtId="168" fontId="24" fillId="0" borderId="12" xfId="0" applyNumberFormat="1" applyFont="1" applyFill="1" applyBorder="1" applyAlignment="1" applyProtection="1">
      <alignment/>
      <protection locked="0"/>
    </xf>
    <xf numFmtId="168" fontId="22" fillId="0" borderId="12" xfId="0" applyNumberFormat="1" applyFont="1" applyFill="1" applyBorder="1" applyAlignment="1" applyProtection="1">
      <alignment/>
      <protection locked="0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/>
      <protection locked="0"/>
    </xf>
    <xf numFmtId="168" fontId="22" fillId="0" borderId="12" xfId="0" applyNumberFormat="1" applyFont="1" applyFill="1" applyBorder="1" applyAlignment="1" applyProtection="1">
      <alignment horizontal="left" wrapText="1"/>
      <protection locked="0"/>
    </xf>
    <xf numFmtId="168" fontId="22" fillId="0" borderId="12" xfId="0" applyNumberFormat="1" applyFont="1" applyFill="1" applyBorder="1" applyAlignment="1" applyProtection="1">
      <alignment horizontal="left" indent="2"/>
      <protection locked="0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168" fontId="22" fillId="0" borderId="12" xfId="0" applyNumberFormat="1" applyFont="1" applyFill="1" applyBorder="1" applyAlignment="1" applyProtection="1">
      <alignment horizontal="left" wrapText="1" indent="2"/>
      <protection locked="0"/>
    </xf>
    <xf numFmtId="3" fontId="25" fillId="0" borderId="12" xfId="0" applyNumberFormat="1" applyFont="1" applyFill="1" applyBorder="1" applyAlignment="1" applyProtection="1" quotePrefix="1">
      <alignment horizontal="center"/>
      <protection locked="0"/>
    </xf>
    <xf numFmtId="3" fontId="23" fillId="0" borderId="12" xfId="0" applyNumberFormat="1" applyFont="1" applyFill="1" applyBorder="1" applyAlignment="1" applyProtection="1">
      <alignment/>
      <protection locked="0"/>
    </xf>
    <xf numFmtId="49" fontId="25" fillId="0" borderId="12" xfId="0" applyNumberFormat="1" applyFont="1" applyFill="1" applyBorder="1" applyAlignment="1" applyProtection="1">
      <alignment horizontal="left" indent="1"/>
      <protection locked="0"/>
    </xf>
    <xf numFmtId="3" fontId="22" fillId="0" borderId="0" xfId="0" applyNumberFormat="1" applyFont="1" applyFill="1" applyAlignment="1" applyProtection="1">
      <alignment/>
      <protection locked="0"/>
    </xf>
    <xf numFmtId="168" fontId="22" fillId="0" borderId="12" xfId="0" applyNumberFormat="1" applyFont="1" applyFill="1" applyBorder="1" applyAlignment="1" applyProtection="1" quotePrefix="1">
      <alignment/>
      <protection locked="0"/>
    </xf>
    <xf numFmtId="3" fontId="22" fillId="24" borderId="12" xfId="0" applyNumberFormat="1" applyFont="1" applyFill="1" applyBorder="1" applyAlignment="1" applyProtection="1">
      <alignment/>
      <protection locked="0"/>
    </xf>
    <xf numFmtId="168" fontId="22" fillId="0" borderId="12" xfId="0" applyNumberFormat="1" applyFont="1" applyFill="1" applyBorder="1" applyAlignment="1" applyProtection="1">
      <alignment vertical="top" wrapText="1"/>
      <protection locked="0"/>
    </xf>
    <xf numFmtId="3" fontId="22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 quotePrefix="1">
      <alignment wrapText="1"/>
      <protection locked="0"/>
    </xf>
    <xf numFmtId="0" fontId="22" fillId="0" borderId="12" xfId="0" applyFont="1" applyFill="1" applyBorder="1" applyAlignment="1" applyProtection="1" quotePrefix="1">
      <alignment horizontal="left" wrapText="1" indent="2"/>
      <protection locked="0"/>
    </xf>
    <xf numFmtId="0" fontId="22" fillId="0" borderId="12" xfId="0" applyFont="1" applyFill="1" applyBorder="1" applyAlignment="1" applyProtection="1">
      <alignment horizontal="left" wrapText="1"/>
      <protection locked="0"/>
    </xf>
    <xf numFmtId="168" fontId="24" fillId="0" borderId="12" xfId="0" applyNumberFormat="1" applyFont="1" applyFill="1" applyBorder="1" applyAlignment="1" applyProtection="1">
      <alignment horizontal="left" wrapText="1"/>
      <protection locked="0"/>
    </xf>
    <xf numFmtId="168" fontId="24" fillId="3" borderId="12" xfId="0" applyNumberFormat="1" applyFont="1" applyFill="1" applyBorder="1" applyAlignment="1" applyProtection="1">
      <alignment horizontal="left" wrapText="1"/>
      <protection locked="0"/>
    </xf>
    <xf numFmtId="168" fontId="24" fillId="22" borderId="12" xfId="0" applyNumberFormat="1" applyFont="1" applyFill="1" applyBorder="1" applyAlignment="1" applyProtection="1">
      <alignment horizontal="left" wrapText="1"/>
      <protection locked="0"/>
    </xf>
    <xf numFmtId="168" fontId="27" fillId="0" borderId="12" xfId="0" applyNumberFormat="1" applyFont="1" applyFill="1" applyBorder="1" applyAlignment="1" applyProtection="1">
      <alignment horizontal="left" wrapText="1"/>
      <protection locked="0"/>
    </xf>
    <xf numFmtId="168" fontId="28" fillId="22" borderId="12" xfId="0" applyNumberFormat="1" applyFont="1" applyFill="1" applyBorder="1" applyAlignment="1" applyProtection="1">
      <alignment horizontal="left" wrapText="1"/>
      <protection locked="0"/>
    </xf>
    <xf numFmtId="168" fontId="22" fillId="0" borderId="0" xfId="0" applyNumberFormat="1" applyFont="1" applyFill="1" applyBorder="1" applyAlignment="1" applyProtection="1">
      <alignment horizontal="left"/>
      <protection locked="0"/>
    </xf>
    <xf numFmtId="169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indent="4"/>
      <protection locked="0"/>
    </xf>
    <xf numFmtId="0" fontId="22" fillId="0" borderId="0" xfId="0" applyFont="1" applyFill="1" applyBorder="1" applyAlignment="1" applyProtection="1" quotePrefix="1">
      <alignment horizontal="left" indent="6"/>
      <protection locked="0"/>
    </xf>
    <xf numFmtId="49" fontId="22" fillId="0" borderId="0" xfId="0" applyNumberFormat="1" applyFont="1" applyFill="1" applyBorder="1" applyAlignment="1" applyProtection="1">
      <alignment/>
      <protection locked="0"/>
    </xf>
    <xf numFmtId="0" fontId="30" fillId="0" borderId="0" xfId="74" applyFont="1" applyFill="1" applyBorder="1" applyAlignment="1" applyProtection="1">
      <alignment/>
      <protection locked="0"/>
    </xf>
    <xf numFmtId="0" fontId="31" fillId="0" borderId="0" xfId="68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74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8" fillId="0" borderId="0" xfId="70" applyFont="1">
      <alignment/>
      <protection/>
    </xf>
    <xf numFmtId="0" fontId="28" fillId="0" borderId="0" xfId="66" applyFont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73" applyFont="1" applyFill="1">
      <alignment/>
      <protection/>
    </xf>
    <xf numFmtId="0" fontId="0" fillId="0" borderId="0" xfId="73" applyFont="1" applyFill="1">
      <alignment/>
      <protection/>
    </xf>
    <xf numFmtId="0" fontId="28" fillId="0" borderId="0" xfId="0" applyFont="1" applyAlignment="1">
      <alignment/>
    </xf>
    <xf numFmtId="0" fontId="0" fillId="0" borderId="0" xfId="70" applyFont="1">
      <alignment/>
      <protection/>
    </xf>
    <xf numFmtId="1" fontId="0" fillId="0" borderId="0" xfId="70" applyNumberFormat="1" applyFont="1">
      <alignment/>
      <protection/>
    </xf>
    <xf numFmtId="1" fontId="30" fillId="0" borderId="0" xfId="70" applyNumberFormat="1" applyFont="1" applyAlignment="1">
      <alignment horizontal="center"/>
      <protection/>
    </xf>
    <xf numFmtId="1" fontId="30" fillId="0" borderId="0" xfId="70" applyNumberFormat="1" applyFont="1" applyAlignment="1">
      <alignment horizontal="center"/>
      <protection/>
    </xf>
    <xf numFmtId="1" fontId="30" fillId="0" borderId="0" xfId="70" applyNumberFormat="1" applyFont="1" applyFill="1" applyAlignment="1">
      <alignment horizontal="center"/>
      <protection/>
    </xf>
    <xf numFmtId="1" fontId="0" fillId="0" borderId="0" xfId="70" applyNumberFormat="1" applyFont="1" applyAlignment="1">
      <alignment horizontal="center"/>
      <protection/>
    </xf>
    <xf numFmtId="0" fontId="0" fillId="0" borderId="0" xfId="73" applyFont="1" applyFill="1" applyAlignment="1" quotePrefix="1">
      <alignment horizontal="center"/>
      <protection/>
    </xf>
    <xf numFmtId="0" fontId="24" fillId="0" borderId="0" xfId="73" applyFont="1" applyFill="1" applyBorder="1" applyAlignment="1" quotePrefix="1">
      <alignment horizontal="center"/>
      <protection/>
    </xf>
    <xf numFmtId="0" fontId="24" fillId="0" borderId="0" xfId="73" applyFont="1" applyFill="1" applyBorder="1" applyAlignment="1">
      <alignment horizontal="center"/>
      <protection/>
    </xf>
    <xf numFmtId="0" fontId="24" fillId="0" borderId="0" xfId="73" applyFont="1" applyFill="1" applyBorder="1" applyAlignment="1">
      <alignment horizontal="center"/>
      <protection/>
    </xf>
    <xf numFmtId="0" fontId="24" fillId="0" borderId="12" xfId="73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>
      <alignment horizontal="center" vertical="center" wrapText="1"/>
      <protection/>
    </xf>
    <xf numFmtId="0" fontId="0" fillId="0" borderId="17" xfId="73" applyFont="1" applyFill="1" applyBorder="1" applyAlignment="1">
      <alignment horizontal="center" vertical="center"/>
      <protection/>
    </xf>
    <xf numFmtId="0" fontId="0" fillId="0" borderId="16" xfId="73" applyFont="1" applyFill="1" applyBorder="1" applyAlignment="1">
      <alignment horizontal="center" vertical="center"/>
      <protection/>
    </xf>
    <xf numFmtId="0" fontId="0" fillId="0" borderId="16" xfId="73" applyFont="1" applyFill="1" applyBorder="1" applyAlignment="1">
      <alignment vertical="center"/>
      <protection/>
    </xf>
    <xf numFmtId="0" fontId="0" fillId="0" borderId="18" xfId="73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67" applyNumberFormat="1" applyFont="1" applyFill="1" applyBorder="1" applyAlignment="1">
      <alignment horizontal="center" vertical="center" wrapText="1"/>
      <protection/>
    </xf>
    <xf numFmtId="4" fontId="0" fillId="0" borderId="21" xfId="67" applyNumberFormat="1" applyFont="1" applyFill="1" applyBorder="1" applyAlignment="1">
      <alignment horizontal="center" vertical="center" wrapText="1"/>
      <protection/>
    </xf>
    <xf numFmtId="4" fontId="0" fillId="0" borderId="22" xfId="67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25" fillId="0" borderId="27" xfId="67" applyNumberFormat="1" applyFont="1" applyFill="1" applyBorder="1" applyAlignment="1">
      <alignment horizontal="center" vertical="center" wrapText="1"/>
      <protection/>
    </xf>
    <xf numFmtId="4" fontId="0" fillId="0" borderId="26" xfId="67" applyNumberFormat="1" applyFont="1" applyFill="1" applyBorder="1" applyAlignment="1">
      <alignment horizontal="center" vertical="center" wrapText="1"/>
      <protection/>
    </xf>
    <xf numFmtId="4" fontId="0" fillId="0" borderId="28" xfId="67" applyNumberFormat="1" applyFont="1" applyFill="1" applyBorder="1" applyAlignment="1">
      <alignment horizontal="center" vertical="center" wrapText="1"/>
      <protection/>
    </xf>
    <xf numFmtId="4" fontId="0" fillId="0" borderId="29" xfId="67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0" fillId="22" borderId="12" xfId="73" applyFont="1" applyFill="1" applyBorder="1" applyAlignment="1">
      <alignment/>
      <protection/>
    </xf>
    <xf numFmtId="0" fontId="0" fillId="22" borderId="12" xfId="70" applyFont="1" applyFill="1" applyBorder="1">
      <alignment/>
      <protection/>
    </xf>
    <xf numFmtId="1" fontId="0" fillId="22" borderId="12" xfId="70" applyNumberFormat="1" applyFont="1" applyFill="1" applyBorder="1">
      <alignment/>
      <protection/>
    </xf>
    <xf numFmtId="4" fontId="30" fillId="22" borderId="12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2" fillId="0" borderId="12" xfId="73" applyFont="1" applyBorder="1" applyAlignment="1">
      <alignment/>
      <protection/>
    </xf>
    <xf numFmtId="0" fontId="32" fillId="0" borderId="12" xfId="70" applyFont="1" applyBorder="1">
      <alignment/>
      <protection/>
    </xf>
    <xf numFmtId="1" fontId="32" fillId="0" borderId="12" xfId="70" applyNumberFormat="1" applyFont="1" applyBorder="1">
      <alignment/>
      <protection/>
    </xf>
    <xf numFmtId="1" fontId="0" fillId="0" borderId="12" xfId="70" applyNumberFormat="1" applyFont="1" applyBorder="1">
      <alignment/>
      <protection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30" fillId="0" borderId="12" xfId="73" applyFont="1" applyBorder="1" applyAlignment="1">
      <alignment horizontal="left" wrapText="1"/>
      <protection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30" fillId="0" borderId="12" xfId="70" applyFont="1" applyBorder="1">
      <alignment/>
      <protection/>
    </xf>
    <xf numFmtId="0" fontId="0" fillId="0" borderId="12" xfId="70" applyFont="1" applyBorder="1">
      <alignment/>
      <protection/>
    </xf>
    <xf numFmtId="0" fontId="33" fillId="0" borderId="12" xfId="73" applyFont="1" applyBorder="1" applyAlignment="1">
      <alignment horizontal="left" indent="2"/>
      <protection/>
    </xf>
    <xf numFmtId="0" fontId="0" fillId="0" borderId="12" xfId="73" applyFont="1" applyBorder="1" applyAlignment="1">
      <alignment horizontal="left" vertical="center"/>
      <protection/>
    </xf>
    <xf numFmtId="0" fontId="34" fillId="0" borderId="12" xfId="73" applyFont="1" applyBorder="1" applyAlignment="1">
      <alignment horizontal="left" indent="2"/>
      <protection/>
    </xf>
    <xf numFmtId="0" fontId="0" fillId="0" borderId="12" xfId="73" applyFont="1" applyBorder="1" applyAlignment="1">
      <alignment/>
      <protection/>
    </xf>
    <xf numFmtId="0" fontId="2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4" fillId="0" borderId="12" xfId="73" applyFont="1" applyFill="1" applyBorder="1" applyAlignment="1">
      <alignment horizontal="left" vertical="center"/>
      <protection/>
    </xf>
    <xf numFmtId="4" fontId="0" fillId="0" borderId="12" xfId="73" applyNumberFormat="1" applyFont="1" applyFill="1" applyBorder="1" applyAlignment="1">
      <alignment horizontal="right" vertical="center"/>
      <protection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73" applyFont="1" applyFill="1" applyBorder="1" applyAlignment="1">
      <alignment horizontal="left" vertical="center"/>
      <protection/>
    </xf>
    <xf numFmtId="4" fontId="0" fillId="0" borderId="12" xfId="73" applyNumberFormat="1" applyFont="1" applyFill="1" applyBorder="1" applyAlignment="1">
      <alignment horizontal="right" vertical="center"/>
      <protection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73" applyFont="1" applyFill="1" applyBorder="1" applyAlignment="1">
      <alignment horizontal="left" vertical="center"/>
      <protection/>
    </xf>
    <xf numFmtId="0" fontId="24" fillId="0" borderId="12" xfId="70" applyFont="1" applyBorder="1" applyAlignment="1">
      <alignment horizontal="left" vertical="center" wrapText="1"/>
      <protection/>
    </xf>
    <xf numFmtId="0" fontId="24" fillId="0" borderId="12" xfId="73" applyFont="1" applyBorder="1" applyAlignment="1">
      <alignment horizontal="left" vertical="center"/>
      <protection/>
    </xf>
    <xf numFmtId="0" fontId="35" fillId="0" borderId="12" xfId="0" applyFont="1" applyFill="1" applyBorder="1" applyAlignment="1" quotePrefix="1">
      <alignment horizontal="left"/>
    </xf>
    <xf numFmtId="0" fontId="35" fillId="0" borderId="12" xfId="0" applyFont="1" applyFill="1" applyBorder="1" applyAlignment="1" quotePrefix="1">
      <alignment horizontal="left" wrapText="1"/>
    </xf>
    <xf numFmtId="0" fontId="0" fillId="0" borderId="12" xfId="73" applyFont="1" applyFill="1" applyBorder="1" applyAlignment="1">
      <alignment horizontal="left"/>
      <protection/>
    </xf>
    <xf numFmtId="0" fontId="30" fillId="0" borderId="12" xfId="70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5" fillId="0" borderId="12" xfId="73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0" borderId="12" xfId="73" applyFont="1" applyFill="1" applyBorder="1" applyAlignment="1">
      <alignment horizontal="left"/>
      <protection/>
    </xf>
    <xf numFmtId="0" fontId="35" fillId="0" borderId="12" xfId="73" applyFont="1" applyBorder="1" applyAlignment="1">
      <alignment/>
      <protection/>
    </xf>
    <xf numFmtId="1" fontId="35" fillId="0" borderId="12" xfId="70" applyNumberFormat="1" applyFont="1" applyBorder="1">
      <alignment/>
      <protection/>
    </xf>
    <xf numFmtId="0" fontId="24" fillId="0" borderId="12" xfId="73" applyFont="1" applyFill="1" applyBorder="1" applyAlignment="1">
      <alignment horizontal="left"/>
      <protection/>
    </xf>
    <xf numFmtId="0" fontId="0" fillId="0" borderId="12" xfId="0" applyFont="1" applyFill="1" applyBorder="1" applyAlignment="1" quotePrefix="1">
      <alignment horizontal="left"/>
    </xf>
    <xf numFmtId="0" fontId="28" fillId="0" borderId="12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34" fillId="0" borderId="12" xfId="73" applyFont="1" applyFill="1" applyBorder="1" applyAlignment="1">
      <alignment horizontal="left" indent="2"/>
      <protection/>
    </xf>
    <xf numFmtId="0" fontId="35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 quotePrefix="1">
      <alignment horizontal="left" vertical="center"/>
    </xf>
    <xf numFmtId="0" fontId="35" fillId="0" borderId="12" xfId="0" applyFont="1" applyFill="1" applyBorder="1" applyAlignment="1">
      <alignment/>
    </xf>
    <xf numFmtId="0" fontId="30" fillId="0" borderId="12" xfId="73" applyFont="1" applyBorder="1" applyAlignment="1">
      <alignment/>
      <protection/>
    </xf>
    <xf numFmtId="0" fontId="35" fillId="0" borderId="12" xfId="0" applyFont="1" applyFill="1" applyBorder="1" applyAlignment="1">
      <alignment horizontal="left" vertical="center" wrapText="1"/>
    </xf>
    <xf numFmtId="1" fontId="0" fillId="0" borderId="12" xfId="73" applyNumberFormat="1" applyFont="1" applyFill="1" applyBorder="1" applyAlignment="1">
      <alignment horizontal="left"/>
      <protection/>
    </xf>
    <xf numFmtId="0" fontId="0" fillId="0" borderId="12" xfId="73" applyFont="1" applyBorder="1" applyAlignment="1">
      <alignment horizontal="left"/>
      <protection/>
    </xf>
    <xf numFmtId="0" fontId="35" fillId="0" borderId="12" xfId="70" applyFont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/>
    </xf>
    <xf numFmtId="1" fontId="0" fillId="0" borderId="12" xfId="70" applyNumberFormat="1" applyFont="1" applyBorder="1" applyAlignment="1">
      <alignment horizontal="left"/>
      <protection/>
    </xf>
    <xf numFmtId="0" fontId="35" fillId="0" borderId="12" xfId="70" applyFont="1" applyBorder="1">
      <alignment/>
      <protection/>
    </xf>
    <xf numFmtId="1" fontId="0" fillId="0" borderId="12" xfId="70" applyNumberFormat="1" applyFont="1" applyBorder="1" applyAlignment="1">
      <alignment horizontal="left" indent="2"/>
      <protection/>
    </xf>
    <xf numFmtId="1" fontId="0" fillId="0" borderId="12" xfId="70" applyNumberFormat="1" applyFont="1" applyBorder="1" applyAlignment="1">
      <alignment/>
      <protection/>
    </xf>
    <xf numFmtId="0" fontId="24" fillId="0" borderId="12" xfId="70" applyFont="1" applyBorder="1" applyAlignment="1">
      <alignment horizontal="left" wrapText="1"/>
      <protection/>
    </xf>
    <xf numFmtId="1" fontId="24" fillId="0" borderId="12" xfId="70" applyNumberFormat="1" applyFont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30" fillId="0" borderId="12" xfId="70" applyFont="1" applyBorder="1" applyAlignment="1">
      <alignment horizontal="left" wrapText="1"/>
      <protection/>
    </xf>
    <xf numFmtId="0" fontId="0" fillId="24" borderId="0" xfId="0" applyFont="1" applyFill="1" applyAlignment="1">
      <alignment/>
    </xf>
    <xf numFmtId="0" fontId="3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2" xfId="73" applyFont="1" applyFill="1" applyBorder="1" applyAlignment="1">
      <alignment vertical="center"/>
      <protection/>
    </xf>
    <xf numFmtId="0" fontId="24" fillId="0" borderId="12" xfId="73" applyFont="1" applyBorder="1" applyAlignment="1">
      <alignment/>
      <protection/>
    </xf>
    <xf numFmtId="0" fontId="24" fillId="0" borderId="12" xfId="70" applyFont="1" applyBorder="1">
      <alignment/>
      <protection/>
    </xf>
    <xf numFmtId="1" fontId="24" fillId="0" borderId="12" xfId="70" applyNumberFormat="1" applyFont="1" applyBorder="1">
      <alignment/>
      <protection/>
    </xf>
    <xf numFmtId="1" fontId="30" fillId="0" borderId="12" xfId="70" applyNumberFormat="1" applyFont="1" applyFill="1" applyBorder="1">
      <alignment/>
      <protection/>
    </xf>
    <xf numFmtId="0" fontId="30" fillId="0" borderId="12" xfId="0" applyFont="1" applyFill="1" applyBorder="1" applyAlignment="1">
      <alignment/>
    </xf>
    <xf numFmtId="0" fontId="0" fillId="0" borderId="12" xfId="70" applyFont="1" applyFill="1" applyBorder="1">
      <alignment/>
      <protection/>
    </xf>
    <xf numFmtId="1" fontId="0" fillId="0" borderId="12" xfId="70" applyNumberFormat="1" applyFont="1" applyFill="1" applyBorder="1">
      <alignment/>
      <protection/>
    </xf>
    <xf numFmtId="1" fontId="35" fillId="0" borderId="12" xfId="70" applyNumberFormat="1" applyFont="1" applyFill="1" applyBorder="1" applyAlignment="1">
      <alignment horizontal="left" vertical="center" wrapText="1"/>
      <protection/>
    </xf>
    <xf numFmtId="0" fontId="24" fillId="0" borderId="12" xfId="0" applyFont="1" applyFill="1" applyBorder="1" applyAlignment="1">
      <alignment vertical="center"/>
    </xf>
    <xf numFmtId="0" fontId="24" fillId="0" borderId="12" xfId="73" applyFont="1" applyFill="1" applyBorder="1" applyAlignment="1">
      <alignment horizontal="left" vertical="center"/>
      <protection/>
    </xf>
    <xf numFmtId="0" fontId="0" fillId="25" borderId="12" xfId="0" applyFont="1" applyFill="1" applyBorder="1" applyAlignment="1">
      <alignment horizontal="left"/>
    </xf>
    <xf numFmtId="0" fontId="35" fillId="0" borderId="12" xfId="73" applyFont="1" applyFill="1" applyBorder="1" applyAlignment="1">
      <alignment horizontal="left" indent="6"/>
      <protection/>
    </xf>
    <xf numFmtId="0" fontId="28" fillId="0" borderId="12" xfId="73" applyFont="1" applyFill="1" applyBorder="1" applyAlignment="1">
      <alignment/>
      <protection/>
    </xf>
    <xf numFmtId="0" fontId="28" fillId="0" borderId="12" xfId="73" applyFont="1" applyFill="1" applyBorder="1" applyAlignment="1">
      <alignment horizontal="left" indent="2"/>
      <protection/>
    </xf>
    <xf numFmtId="0" fontId="35" fillId="0" borderId="12" xfId="73" applyFont="1" applyFill="1" applyBorder="1" applyAlignment="1">
      <alignment/>
      <protection/>
    </xf>
    <xf numFmtId="0" fontId="30" fillId="4" borderId="12" xfId="73" applyFont="1" applyFill="1" applyBorder="1" applyAlignment="1">
      <alignment horizontal="left" wrapText="1"/>
      <protection/>
    </xf>
    <xf numFmtId="1" fontId="0" fillId="4" borderId="12" xfId="70" applyNumberFormat="1" applyFont="1" applyFill="1" applyBorder="1">
      <alignment/>
      <protection/>
    </xf>
    <xf numFmtId="4" fontId="28" fillId="4" borderId="12" xfId="0" applyNumberFormat="1" applyFont="1" applyFill="1" applyBorder="1" applyAlignment="1">
      <alignment horizontal="right"/>
    </xf>
    <xf numFmtId="4" fontId="0" fillId="4" borderId="12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30" fillId="0" borderId="12" xfId="70" applyFont="1" applyFill="1" applyBorder="1">
      <alignment/>
      <protection/>
    </xf>
    <xf numFmtId="0" fontId="33" fillId="0" borderId="12" xfId="73" applyFont="1" applyFill="1" applyBorder="1" applyAlignment="1">
      <alignment horizontal="left" indent="2"/>
      <protection/>
    </xf>
    <xf numFmtId="0" fontId="0" fillId="0" borderId="12" xfId="73" applyFont="1" applyFill="1" applyBorder="1" applyAlignment="1">
      <alignment/>
      <protection/>
    </xf>
    <xf numFmtId="49" fontId="28" fillId="0" borderId="12" xfId="0" applyNumberFormat="1" applyFont="1" applyFill="1" applyBorder="1" applyAlignment="1">
      <alignment horizontal="left" vertical="center" wrapText="1"/>
    </xf>
    <xf numFmtId="0" fontId="28" fillId="0" borderId="12" xfId="73" applyFont="1" applyFill="1" applyBorder="1" applyAlignment="1">
      <alignment horizontal="left" vertical="center"/>
      <protection/>
    </xf>
    <xf numFmtId="0" fontId="24" fillId="0" borderId="12" xfId="0" applyFont="1" applyFill="1" applyBorder="1" applyAlignment="1" quotePrefix="1">
      <alignment horizontal="left" vertical="center"/>
    </xf>
    <xf numFmtId="49" fontId="24" fillId="0" borderId="12" xfId="0" applyNumberFormat="1" applyFont="1" applyFill="1" applyBorder="1" applyAlignment="1">
      <alignment horizontal="left" vertical="center" wrapText="1"/>
    </xf>
    <xf numFmtId="0" fontId="24" fillId="0" borderId="12" xfId="70" applyFont="1" applyFill="1" applyBorder="1" applyAlignment="1">
      <alignment horizontal="left" vertical="center" wrapText="1"/>
      <protection/>
    </xf>
    <xf numFmtId="0" fontId="30" fillId="0" borderId="12" xfId="70" applyFont="1" applyFill="1" applyBorder="1" applyAlignment="1">
      <alignment horizontal="left" vertical="center" wrapText="1"/>
      <protection/>
    </xf>
    <xf numFmtId="4" fontId="24" fillId="0" borderId="12" xfId="0" applyNumberFormat="1" applyFont="1" applyFill="1" applyBorder="1" applyAlignment="1">
      <alignment horizontal="right"/>
    </xf>
    <xf numFmtId="0" fontId="35" fillId="0" borderId="12" xfId="0" applyFont="1" applyFill="1" applyBorder="1" applyAlignment="1" quotePrefix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0" fillId="0" borderId="12" xfId="73" applyFont="1" applyFill="1" applyBorder="1" applyAlignment="1">
      <alignment/>
      <protection/>
    </xf>
    <xf numFmtId="0" fontId="35" fillId="0" borderId="12" xfId="70" applyFont="1" applyFill="1" applyBorder="1" applyAlignment="1">
      <alignment horizontal="left" wrapText="1"/>
      <protection/>
    </xf>
    <xf numFmtId="1" fontId="0" fillId="0" borderId="12" xfId="70" applyNumberFormat="1" applyFont="1" applyFill="1" applyBorder="1" applyAlignment="1">
      <alignment horizontal="left" vertical="center" wrapText="1"/>
      <protection/>
    </xf>
    <xf numFmtId="0" fontId="30" fillId="0" borderId="12" xfId="70" applyFont="1" applyFill="1" applyBorder="1" applyAlignment="1">
      <alignment wrapText="1"/>
      <protection/>
    </xf>
    <xf numFmtId="0" fontId="0" fillId="0" borderId="12" xfId="0" applyFont="1" applyFill="1" applyBorder="1" applyAlignment="1">
      <alignment wrapText="1"/>
    </xf>
    <xf numFmtId="1" fontId="24" fillId="0" borderId="12" xfId="70" applyNumberFormat="1" applyFont="1" applyFill="1" applyBorder="1" applyAlignment="1">
      <alignment horizontal="left"/>
      <protection/>
    </xf>
    <xf numFmtId="1" fontId="0" fillId="0" borderId="12" xfId="70" applyNumberFormat="1" applyFont="1" applyFill="1" applyBorder="1" applyAlignment="1">
      <alignment horizontal="left"/>
      <protection/>
    </xf>
    <xf numFmtId="0" fontId="35" fillId="0" borderId="12" xfId="70" applyFont="1" applyFill="1" applyBorder="1">
      <alignment/>
      <protection/>
    </xf>
    <xf numFmtId="1" fontId="0" fillId="0" borderId="12" xfId="70" applyNumberFormat="1" applyFont="1" applyFill="1" applyBorder="1" applyAlignment="1">
      <alignment horizontal="left" indent="2"/>
      <protection/>
    </xf>
    <xf numFmtId="1" fontId="0" fillId="0" borderId="12" xfId="70" applyNumberFormat="1" applyFont="1" applyFill="1" applyBorder="1" applyAlignment="1">
      <alignment/>
      <protection/>
    </xf>
    <xf numFmtId="0" fontId="24" fillId="0" borderId="12" xfId="70" applyFont="1" applyFill="1" applyBorder="1" applyAlignment="1">
      <alignment horizontal="left" vertical="center" wrapText="1"/>
      <protection/>
    </xf>
    <xf numFmtId="0" fontId="30" fillId="0" borderId="12" xfId="70" applyFont="1" applyFill="1" applyBorder="1" applyAlignment="1">
      <alignment horizontal="left" wrapText="1"/>
      <protection/>
    </xf>
    <xf numFmtId="0" fontId="24" fillId="0" borderId="12" xfId="73" applyFont="1" applyFill="1" applyBorder="1" applyAlignment="1">
      <alignment/>
      <protection/>
    </xf>
    <xf numFmtId="0" fontId="30" fillId="0" borderId="12" xfId="73" applyFont="1" applyFill="1" applyBorder="1" applyAlignment="1">
      <alignment horizontal="left" vertical="center" wrapText="1"/>
      <protection/>
    </xf>
    <xf numFmtId="1" fontId="0" fillId="0" borderId="12" xfId="69" applyNumberFormat="1" applyFont="1" applyFill="1" applyBorder="1">
      <alignment/>
      <protection/>
    </xf>
    <xf numFmtId="4" fontId="24" fillId="0" borderId="12" xfId="73" applyNumberFormat="1" applyFont="1" applyFill="1" applyBorder="1" applyAlignment="1">
      <alignment horizontal="right" vertical="center"/>
      <protection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 wrapText="1"/>
    </xf>
    <xf numFmtId="0" fontId="35" fillId="0" borderId="12" xfId="73" applyFont="1" applyFill="1" applyBorder="1" applyAlignment="1">
      <alignment horizontal="left" vertical="center"/>
      <protection/>
    </xf>
    <xf numFmtId="0" fontId="30" fillId="5" borderId="12" xfId="73" applyFont="1" applyFill="1" applyBorder="1" applyAlignment="1">
      <alignment horizontal="left" wrapText="1"/>
      <protection/>
    </xf>
    <xf numFmtId="1" fontId="0" fillId="5" borderId="12" xfId="70" applyNumberFormat="1" applyFont="1" applyFill="1" applyBorder="1">
      <alignment/>
      <protection/>
    </xf>
    <xf numFmtId="4" fontId="24" fillId="5" borderId="12" xfId="0" applyNumberFormat="1" applyFont="1" applyFill="1" applyBorder="1" applyAlignment="1">
      <alignment horizontal="right"/>
    </xf>
    <xf numFmtId="0" fontId="30" fillId="26" borderId="12" xfId="70" applyFont="1" applyFill="1" applyBorder="1">
      <alignment/>
      <protection/>
    </xf>
    <xf numFmtId="0" fontId="0" fillId="26" borderId="12" xfId="70" applyFont="1" applyFill="1" applyBorder="1">
      <alignment/>
      <protection/>
    </xf>
    <xf numFmtId="0" fontId="33" fillId="26" borderId="12" xfId="73" applyFont="1" applyFill="1" applyBorder="1" applyAlignment="1">
      <alignment horizontal="left" indent="2"/>
      <protection/>
    </xf>
    <xf numFmtId="0" fontId="24" fillId="26" borderId="12" xfId="73" applyFont="1" applyFill="1" applyBorder="1" applyAlignment="1">
      <alignment horizontal="left" vertical="center"/>
      <protection/>
    </xf>
    <xf numFmtId="4" fontId="24" fillId="26" borderId="12" xfId="0" applyNumberFormat="1" applyFont="1" applyFill="1" applyBorder="1" applyAlignment="1">
      <alignment horizontal="right"/>
    </xf>
    <xf numFmtId="0" fontId="35" fillId="0" borderId="12" xfId="69" applyFont="1" applyFill="1" applyBorder="1">
      <alignment/>
      <protection/>
    </xf>
    <xf numFmtId="0" fontId="0" fillId="0" borderId="12" xfId="69" applyFont="1" applyFill="1" applyBorder="1">
      <alignment/>
      <protection/>
    </xf>
    <xf numFmtId="0" fontId="34" fillId="0" borderId="12" xfId="73" applyFont="1" applyFill="1" applyBorder="1" applyAlignment="1">
      <alignment horizontal="left" wrapText="1" indent="2"/>
      <protection/>
    </xf>
    <xf numFmtId="49" fontId="0" fillId="0" borderId="12" xfId="73" applyNumberFormat="1" applyFont="1" applyFill="1" applyBorder="1" applyAlignment="1">
      <alignment horizontal="left"/>
      <protection/>
    </xf>
    <xf numFmtId="0" fontId="34" fillId="0" borderId="12" xfId="73" applyFont="1" applyFill="1" applyBorder="1" applyAlignment="1">
      <alignment horizontal="left" indent="2"/>
      <protection/>
    </xf>
    <xf numFmtId="0" fontId="24" fillId="26" borderId="12" xfId="0" applyFont="1" applyFill="1" applyBorder="1" applyAlignment="1">
      <alignment vertical="center"/>
    </xf>
    <xf numFmtId="0" fontId="0" fillId="26" borderId="12" xfId="0" applyFont="1" applyFill="1" applyBorder="1" applyAlignment="1">
      <alignment horizontal="center" vertical="center"/>
    </xf>
    <xf numFmtId="4" fontId="0" fillId="26" borderId="12" xfId="73" applyNumberFormat="1" applyFont="1" applyFill="1" applyBorder="1" applyAlignment="1">
      <alignment horizontal="right" vertical="center"/>
      <protection/>
    </xf>
    <xf numFmtId="4" fontId="0" fillId="26" borderId="12" xfId="0" applyNumberFormat="1" applyFont="1" applyFill="1" applyBorder="1" applyAlignment="1">
      <alignment horizontal="right" vertical="center"/>
    </xf>
    <xf numFmtId="49" fontId="24" fillId="26" borderId="12" xfId="0" applyNumberFormat="1" applyFont="1" applyFill="1" applyBorder="1" applyAlignment="1">
      <alignment horizontal="left" vertical="center" wrapText="1"/>
    </xf>
    <xf numFmtId="0" fontId="24" fillId="26" borderId="12" xfId="73" applyFont="1" applyFill="1" applyBorder="1" applyAlignment="1">
      <alignment horizontal="left" vertical="center"/>
      <protection/>
    </xf>
    <xf numFmtId="4" fontId="0" fillId="26" borderId="12" xfId="73" applyNumberFormat="1" applyFont="1" applyFill="1" applyBorder="1" applyAlignment="1">
      <alignment horizontal="right" vertical="center"/>
      <protection/>
    </xf>
    <xf numFmtId="4" fontId="0" fillId="26" borderId="12" xfId="0" applyNumberFormat="1" applyFont="1" applyFill="1" applyBorder="1" applyAlignment="1">
      <alignment horizontal="right" vertical="center"/>
    </xf>
    <xf numFmtId="0" fontId="30" fillId="26" borderId="12" xfId="70" applyFont="1" applyFill="1" applyBorder="1" applyAlignment="1">
      <alignment horizontal="left" vertical="center" wrapText="1"/>
      <protection/>
    </xf>
    <xf numFmtId="0" fontId="0" fillId="26" borderId="12" xfId="0" applyFont="1" applyFill="1" applyBorder="1" applyAlignment="1">
      <alignment horizontal="left" vertical="center" wrapText="1"/>
    </xf>
    <xf numFmtId="0" fontId="30" fillId="0" borderId="12" xfId="70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30" fillId="26" borderId="12" xfId="73" applyFont="1" applyFill="1" applyBorder="1" applyAlignment="1">
      <alignment/>
      <protection/>
    </xf>
    <xf numFmtId="0" fontId="35" fillId="26" borderId="12" xfId="0" applyFont="1" applyFill="1" applyBorder="1" applyAlignment="1">
      <alignment/>
    </xf>
    <xf numFmtId="0" fontId="24" fillId="26" borderId="12" xfId="73" applyFont="1" applyFill="1" applyBorder="1" applyAlignment="1">
      <alignment horizontal="left"/>
      <protection/>
    </xf>
    <xf numFmtId="4" fontId="0" fillId="26" borderId="12" xfId="0" applyNumberFormat="1" applyFont="1" applyFill="1" applyBorder="1" applyAlignment="1">
      <alignment horizontal="right"/>
    </xf>
    <xf numFmtId="0" fontId="0" fillId="26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0" fillId="26" borderId="12" xfId="70" applyFont="1" applyFill="1" applyBorder="1" applyAlignment="1">
      <alignment wrapText="1"/>
      <protection/>
    </xf>
    <xf numFmtId="0" fontId="0" fillId="26" borderId="12" xfId="0" applyFont="1" applyFill="1" applyBorder="1" applyAlignment="1">
      <alignment wrapText="1"/>
    </xf>
    <xf numFmtId="1" fontId="24" fillId="26" borderId="12" xfId="70" applyNumberFormat="1" applyFont="1" applyFill="1" applyBorder="1" applyAlignment="1">
      <alignment horizontal="left"/>
      <protection/>
    </xf>
    <xf numFmtId="0" fontId="30" fillId="0" borderId="12" xfId="70" applyFont="1" applyFill="1" applyBorder="1" applyAlignment="1">
      <alignment wrapText="1"/>
      <protection/>
    </xf>
    <xf numFmtId="0" fontId="0" fillId="0" borderId="12" xfId="0" applyFont="1" applyFill="1" applyBorder="1" applyAlignment="1">
      <alignment wrapText="1"/>
    </xf>
    <xf numFmtId="0" fontId="30" fillId="26" borderId="12" xfId="70" applyFont="1" applyFill="1" applyBorder="1" applyAlignment="1">
      <alignment horizontal="left" wrapText="1"/>
      <protection/>
    </xf>
    <xf numFmtId="0" fontId="30" fillId="0" borderId="12" xfId="70" applyFont="1" applyFill="1" applyBorder="1" applyAlignment="1">
      <alignment horizontal="left" wrapText="1"/>
      <protection/>
    </xf>
    <xf numFmtId="0" fontId="30" fillId="26" borderId="12" xfId="73" applyFont="1" applyFill="1" applyBorder="1" applyAlignment="1">
      <alignment horizontal="left" vertical="center" wrapText="1"/>
      <protection/>
    </xf>
    <xf numFmtId="1" fontId="0" fillId="26" borderId="12" xfId="70" applyNumberFormat="1" applyFont="1" applyFill="1" applyBorder="1">
      <alignment/>
      <protection/>
    </xf>
    <xf numFmtId="0" fontId="24" fillId="26" borderId="12" xfId="0" applyFont="1" applyFill="1" applyBorder="1" applyAlignment="1">
      <alignment vertical="center"/>
    </xf>
    <xf numFmtId="0" fontId="0" fillId="26" borderId="12" xfId="0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/>
    </xf>
    <xf numFmtId="0" fontId="24" fillId="0" borderId="12" xfId="70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6" fillId="0" borderId="12" xfId="73" applyFont="1" applyFill="1" applyBorder="1" applyAlignment="1">
      <alignment horizontal="left" indent="2"/>
      <protection/>
    </xf>
    <xf numFmtId="0" fontId="35" fillId="0" borderId="12" xfId="73" applyFont="1" applyFill="1" applyBorder="1" applyAlignment="1">
      <alignment horizontal="left" indent="2"/>
      <protection/>
    </xf>
    <xf numFmtId="3" fontId="35" fillId="0" borderId="12" xfId="0" applyNumberFormat="1" applyFont="1" applyFill="1" applyBorder="1" applyAlignment="1">
      <alignment/>
    </xf>
    <xf numFmtId="0" fontId="30" fillId="0" borderId="12" xfId="70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73" applyFont="1" applyFill="1" applyBorder="1" applyAlignment="1">
      <alignment horizontal="left"/>
      <protection/>
    </xf>
    <xf numFmtId="0" fontId="31" fillId="0" borderId="12" xfId="69" applyFont="1" applyFill="1" applyBorder="1">
      <alignment/>
      <protection/>
    </xf>
    <xf numFmtId="0" fontId="0" fillId="0" borderId="12" xfId="73" applyFont="1" applyFill="1" applyBorder="1" applyAlignment="1">
      <alignment horizontal="left" wrapText="1" indent="2"/>
      <protection/>
    </xf>
    <xf numFmtId="0" fontId="0" fillId="0" borderId="12" xfId="0" applyBorder="1" applyAlignment="1">
      <alignment horizontal="left" vertical="center" wrapText="1"/>
    </xf>
    <xf numFmtId="0" fontId="35" fillId="0" borderId="12" xfId="70" applyFont="1" applyBorder="1" applyAlignment="1">
      <alignment horizontal="left" wrapText="1"/>
      <protection/>
    </xf>
    <xf numFmtId="1" fontId="0" fillId="0" borderId="12" xfId="70" applyNumberFormat="1" applyFont="1" applyBorder="1" applyAlignment="1">
      <alignment horizontal="left" vertical="center" wrapText="1"/>
      <protection/>
    </xf>
    <xf numFmtId="0" fontId="30" fillId="0" borderId="12" xfId="70" applyFont="1" applyBorder="1" applyAlignment="1">
      <alignment horizontal="left" wrapText="1"/>
      <protection/>
    </xf>
    <xf numFmtId="0" fontId="30" fillId="0" borderId="12" xfId="73" applyFont="1" applyBorder="1" applyAlignment="1">
      <alignment horizontal="left" vertical="center" wrapText="1"/>
      <protection/>
    </xf>
    <xf numFmtId="0" fontId="31" fillId="0" borderId="12" xfId="73" applyFont="1" applyFill="1" applyBorder="1" applyAlignment="1">
      <alignment/>
      <protection/>
    </xf>
    <xf numFmtId="1" fontId="0" fillId="0" borderId="12" xfId="69" applyNumberFormat="1" applyFont="1" applyFill="1" applyBorder="1">
      <alignment/>
      <protection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73" applyFont="1" applyFill="1" applyBorder="1" applyAlignment="1">
      <alignment horizontal="center" vertical="top"/>
      <protection/>
    </xf>
    <xf numFmtId="49" fontId="0" fillId="0" borderId="0" xfId="73" applyNumberFormat="1" applyFont="1" applyFill="1" applyAlignment="1">
      <alignment horizontal="left" vertical="top" wrapText="1"/>
      <protection/>
    </xf>
    <xf numFmtId="0" fontId="0" fillId="0" borderId="0" xfId="71" applyFont="1">
      <alignment/>
      <protection/>
    </xf>
    <xf numFmtId="0" fontId="0" fillId="0" borderId="0" xfId="71" applyFont="1" applyFill="1">
      <alignment/>
      <protection/>
    </xf>
    <xf numFmtId="0" fontId="24" fillId="0" borderId="0" xfId="73" applyFont="1" applyAlignment="1">
      <alignment/>
      <protection/>
    </xf>
    <xf numFmtId="49" fontId="0" fillId="0" borderId="0" xfId="73" applyNumberFormat="1" applyFont="1" applyFill="1" applyAlignment="1">
      <alignment vertical="center" wrapText="1"/>
      <protection/>
    </xf>
    <xf numFmtId="0" fontId="0" fillId="0" borderId="0" xfId="67" applyFont="1" applyBorder="1" applyAlignment="1">
      <alignment/>
      <protection/>
    </xf>
    <xf numFmtId="0" fontId="24" fillId="0" borderId="0" xfId="73" applyFont="1" applyBorder="1" applyAlignment="1">
      <alignment horizontal="left"/>
      <protection/>
    </xf>
    <xf numFmtId="0" fontId="0" fillId="0" borderId="0" xfId="71" applyFont="1" applyBorder="1">
      <alignment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73" applyFont="1" applyFill="1">
      <alignment/>
      <protection/>
    </xf>
    <xf numFmtId="0" fontId="24" fillId="0" borderId="0" xfId="73" applyFont="1" applyFill="1">
      <alignment/>
      <protection/>
    </xf>
    <xf numFmtId="0" fontId="31" fillId="0" borderId="0" xfId="73" applyFont="1" applyFill="1">
      <alignment/>
      <protection/>
    </xf>
    <xf numFmtId="0" fontId="31" fillId="0" borderId="0" xfId="73" applyFont="1" applyFill="1" applyAlignment="1">
      <alignment horizontal="left" vertical="center"/>
      <protection/>
    </xf>
    <xf numFmtId="3" fontId="31" fillId="0" borderId="0" xfId="73" applyNumberFormat="1" applyFont="1" applyFill="1" applyAlignment="1">
      <alignment horizontal="center" vertical="justify"/>
      <protection/>
    </xf>
    <xf numFmtId="3" fontId="30" fillId="0" borderId="0" xfId="73" applyNumberFormat="1" applyFont="1" applyFill="1" applyAlignment="1">
      <alignment horizontal="center" vertical="justify"/>
      <protection/>
    </xf>
    <xf numFmtId="3" fontId="35" fillId="0" borderId="0" xfId="73" applyNumberFormat="1" applyFont="1" applyFill="1" applyAlignment="1">
      <alignment horizontal="center" vertical="justify"/>
      <protection/>
    </xf>
    <xf numFmtId="3" fontId="0" fillId="0" borderId="0" xfId="0" applyNumberFormat="1" applyAlignment="1">
      <alignment/>
    </xf>
    <xf numFmtId="0" fontId="35" fillId="0" borderId="0" xfId="75" applyFont="1" applyFill="1" applyBorder="1" applyAlignment="1">
      <alignment vertical="center"/>
      <protection/>
    </xf>
    <xf numFmtId="0" fontId="35" fillId="0" borderId="0" xfId="75" applyFont="1" applyFill="1" applyAlignment="1">
      <alignment vertical="center"/>
      <protection/>
    </xf>
    <xf numFmtId="0" fontId="32" fillId="0" borderId="0" xfId="73" applyFont="1" applyFill="1" applyAlignment="1">
      <alignment horizontal="center" vertical="center"/>
      <protection/>
    </xf>
    <xf numFmtId="3" fontId="30" fillId="0" borderId="0" xfId="73" applyNumberFormat="1" applyFont="1" applyFill="1" applyAlignment="1">
      <alignment vertical="center"/>
      <protection/>
    </xf>
    <xf numFmtId="0" fontId="35" fillId="0" borderId="0" xfId="73" applyFont="1" applyFill="1">
      <alignment/>
      <protection/>
    </xf>
    <xf numFmtId="0" fontId="35" fillId="0" borderId="0" xfId="73" applyFont="1" applyFill="1" applyAlignment="1">
      <alignment horizontal="left" vertical="center"/>
      <protection/>
    </xf>
    <xf numFmtId="3" fontId="35" fillId="0" borderId="0" xfId="73" applyNumberFormat="1" applyFont="1" applyFill="1" applyAlignment="1" quotePrefix="1">
      <alignment horizontal="center" vertical="justify"/>
      <protection/>
    </xf>
    <xf numFmtId="0" fontId="30" fillId="0" borderId="0" xfId="73" applyFont="1" applyFill="1" applyAlignment="1">
      <alignment horizontal="left" vertical="top"/>
      <protection/>
    </xf>
    <xf numFmtId="3" fontId="0" fillId="0" borderId="0" xfId="73" applyNumberFormat="1" applyFont="1" applyFill="1" applyAlignment="1">
      <alignment horizontal="left" vertical="center"/>
      <protection/>
    </xf>
    <xf numFmtId="3" fontId="35" fillId="0" borderId="15" xfId="73" applyNumberFormat="1" applyFont="1" applyFill="1" applyBorder="1" applyAlignment="1">
      <alignment wrapText="1"/>
      <protection/>
    </xf>
    <xf numFmtId="3" fontId="0" fillId="0" borderId="0" xfId="0" applyNumberFormat="1" applyAlignment="1">
      <alignment horizontal="center" vertical="justify"/>
    </xf>
    <xf numFmtId="3" fontId="28" fillId="0" borderId="0" xfId="73" applyNumberFormat="1" applyFont="1" applyFill="1" applyBorder="1" applyAlignment="1" quotePrefix="1">
      <alignment horizontal="center" vertical="justify"/>
      <protection/>
    </xf>
    <xf numFmtId="3" fontId="24" fillId="0" borderId="17" xfId="73" applyNumberFormat="1" applyFont="1" applyFill="1" applyBorder="1" applyAlignment="1">
      <alignment horizontal="center" vertical="center"/>
      <protection/>
    </xf>
    <xf numFmtId="3" fontId="24" fillId="0" borderId="16" xfId="73" applyNumberFormat="1" applyFont="1" applyFill="1" applyBorder="1" applyAlignment="1">
      <alignment horizontal="center" vertical="center"/>
      <protection/>
    </xf>
    <xf numFmtId="3" fontId="24" fillId="0" borderId="16" xfId="73" applyNumberFormat="1" applyFont="1" applyFill="1" applyBorder="1" applyAlignment="1">
      <alignment vertical="center"/>
      <protection/>
    </xf>
    <xf numFmtId="3" fontId="24" fillId="0" borderId="18" xfId="73" applyNumberFormat="1" applyFont="1" applyFill="1" applyBorder="1" applyAlignment="1">
      <alignment vertical="center"/>
      <protection/>
    </xf>
    <xf numFmtId="3" fontId="24" fillId="0" borderId="12" xfId="73" applyNumberFormat="1" applyFont="1" applyFill="1" applyBorder="1" applyAlignment="1">
      <alignment horizontal="center" vertical="center"/>
      <protection/>
    </xf>
    <xf numFmtId="3" fontId="24" fillId="0" borderId="12" xfId="0" applyNumberFormat="1" applyFont="1" applyFill="1" applyBorder="1" applyAlignment="1">
      <alignment horizontal="center" vertical="center"/>
    </xf>
    <xf numFmtId="1" fontId="24" fillId="0" borderId="12" xfId="73" applyNumberFormat="1" applyFont="1" applyFill="1" applyBorder="1" applyAlignment="1">
      <alignment horizontal="center" vertical="center" wrapText="1"/>
      <protection/>
    </xf>
    <xf numFmtId="3" fontId="37" fillId="0" borderId="12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4" fillId="0" borderId="12" xfId="67" applyNumberFormat="1" applyFont="1" applyFill="1" applyBorder="1" applyAlignment="1">
      <alignment horizontal="center" vertical="center" wrapText="1"/>
      <protection/>
    </xf>
    <xf numFmtId="4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2" fillId="27" borderId="12" xfId="0" applyFont="1" applyFill="1" applyBorder="1" applyAlignment="1">
      <alignment horizontal="left"/>
    </xf>
    <xf numFmtId="0" fontId="35" fillId="27" borderId="12" xfId="0" applyFont="1" applyFill="1" applyBorder="1" applyAlignment="1">
      <alignment horizontal="center"/>
    </xf>
    <xf numFmtId="0" fontId="35" fillId="27" borderId="12" xfId="0" applyFont="1" applyFill="1" applyBorder="1" applyAlignment="1">
      <alignment horizontal="center" wrapText="1"/>
    </xf>
    <xf numFmtId="0" fontId="22" fillId="27" borderId="12" xfId="73" applyFont="1" applyFill="1" applyBorder="1" applyAlignment="1">
      <alignment horizontal="center"/>
      <protection/>
    </xf>
    <xf numFmtId="49" fontId="28" fillId="27" borderId="12" xfId="67" applyNumberFormat="1" applyFont="1" applyFill="1" applyBorder="1" applyAlignment="1">
      <alignment horizontal="left"/>
      <protection/>
    </xf>
    <xf numFmtId="49" fontId="28" fillId="27" borderId="12" xfId="67" applyNumberFormat="1" applyFont="1" applyFill="1" applyBorder="1" applyAlignment="1">
      <alignment horizontal="right"/>
      <protection/>
    </xf>
    <xf numFmtId="3" fontId="28" fillId="27" borderId="12" xfId="73" applyNumberFormat="1" applyFont="1" applyFill="1" applyBorder="1" applyAlignment="1">
      <alignment vertical="justify"/>
      <protection/>
    </xf>
    <xf numFmtId="3" fontId="0" fillId="0" borderId="0" xfId="0" applyNumberFormat="1" applyFont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wrapText="1"/>
    </xf>
    <xf numFmtId="0" fontId="22" fillId="0" borderId="12" xfId="73" applyFont="1" applyFill="1" applyBorder="1" applyAlignment="1">
      <alignment horizontal="center"/>
      <protection/>
    </xf>
    <xf numFmtId="49" fontId="28" fillId="0" borderId="12" xfId="67" applyNumberFormat="1" applyFont="1" applyBorder="1" applyAlignment="1">
      <alignment horizontal="left"/>
      <protection/>
    </xf>
    <xf numFmtId="49" fontId="28" fillId="0" borderId="12" xfId="67" applyNumberFormat="1" applyFont="1" applyBorder="1" applyAlignment="1">
      <alignment horizontal="right"/>
      <protection/>
    </xf>
    <xf numFmtId="3" fontId="28" fillId="0" borderId="12" xfId="73" applyNumberFormat="1" applyFont="1" applyFill="1" applyBorder="1" applyAlignment="1">
      <alignment vertical="justify"/>
      <protection/>
    </xf>
    <xf numFmtId="0" fontId="28" fillId="0" borderId="12" xfId="0" applyFont="1" applyFill="1" applyBorder="1" applyAlignment="1">
      <alignment/>
    </xf>
    <xf numFmtId="0" fontId="28" fillId="0" borderId="12" xfId="73" applyFont="1" applyFill="1" applyBorder="1">
      <alignment/>
      <protection/>
    </xf>
    <xf numFmtId="0" fontId="35" fillId="0" borderId="12" xfId="0" applyFont="1" applyFill="1" applyBorder="1" applyAlignment="1">
      <alignment/>
    </xf>
    <xf numFmtId="0" fontId="35" fillId="0" borderId="12" xfId="73" applyFont="1" applyFill="1" applyBorder="1">
      <alignment/>
      <protection/>
    </xf>
    <xf numFmtId="49" fontId="35" fillId="0" borderId="12" xfId="67" applyNumberFormat="1" applyFont="1" applyBorder="1" applyAlignment="1">
      <alignment horizontal="left"/>
      <protection/>
    </xf>
    <xf numFmtId="49" fontId="35" fillId="0" borderId="12" xfId="67" applyNumberFormat="1" applyFont="1" applyBorder="1" applyAlignment="1">
      <alignment horizontal="right"/>
      <protection/>
    </xf>
    <xf numFmtId="3" fontId="0" fillId="0" borderId="12" xfId="73" applyNumberFormat="1" applyFont="1" applyFill="1" applyBorder="1" applyAlignment="1">
      <alignment vertical="justify"/>
      <protection/>
    </xf>
    <xf numFmtId="3" fontId="35" fillId="0" borderId="12" xfId="73" applyNumberFormat="1" applyFont="1" applyFill="1" applyBorder="1" applyAlignment="1">
      <alignment vertical="justify"/>
      <protection/>
    </xf>
    <xf numFmtId="0" fontId="28" fillId="0" borderId="12" xfId="0" applyFont="1" applyFill="1" applyBorder="1" applyAlignment="1">
      <alignment/>
    </xf>
    <xf numFmtId="49" fontId="35" fillId="0" borderId="12" xfId="0" applyNumberFormat="1" applyFont="1" applyFill="1" applyBorder="1" applyAlignment="1" quotePrefix="1">
      <alignment horizontal="left" vertical="top"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3" fontId="38" fillId="0" borderId="12" xfId="73" applyNumberFormat="1" applyFont="1" applyFill="1" applyBorder="1" applyAlignment="1">
      <alignment vertical="justify"/>
      <protection/>
    </xf>
    <xf numFmtId="3" fontId="28" fillId="0" borderId="12" xfId="0" applyNumberFormat="1" applyFont="1" applyFill="1" applyBorder="1" applyAlignment="1">
      <alignment/>
    </xf>
    <xf numFmtId="14" fontId="35" fillId="0" borderId="12" xfId="73" applyNumberFormat="1" applyFont="1" applyFill="1" applyBorder="1" quotePrefix="1">
      <alignment/>
      <protection/>
    </xf>
    <xf numFmtId="14" fontId="35" fillId="0" borderId="12" xfId="73" applyNumberFormat="1" applyFont="1" applyFill="1" applyBorder="1" applyAlignment="1" quotePrefix="1">
      <alignment horizontal="right"/>
      <protection/>
    </xf>
    <xf numFmtId="16" fontId="35" fillId="0" borderId="12" xfId="73" applyNumberFormat="1" applyFont="1" applyFill="1" applyBorder="1" applyAlignment="1" quotePrefix="1">
      <alignment horizontal="left"/>
      <protection/>
    </xf>
    <xf numFmtId="16" fontId="35" fillId="0" borderId="12" xfId="73" applyNumberFormat="1" applyFont="1" applyFill="1" applyBorder="1" applyAlignment="1" quotePrefix="1">
      <alignment horizontal="right"/>
      <protection/>
    </xf>
    <xf numFmtId="0" fontId="35" fillId="0" borderId="12" xfId="73" applyFont="1" applyFill="1" applyBorder="1" applyAlignment="1">
      <alignment/>
      <protection/>
    </xf>
    <xf numFmtId="0" fontId="35" fillId="0" borderId="12" xfId="73" applyFont="1" applyFill="1" applyBorder="1" applyAlignment="1">
      <alignment horizontal="right"/>
      <protection/>
    </xf>
    <xf numFmtId="0" fontId="35" fillId="0" borderId="12" xfId="73" applyFont="1" applyFill="1" applyBorder="1" applyAlignment="1">
      <alignment horizontal="left"/>
      <protection/>
    </xf>
    <xf numFmtId="3" fontId="39" fillId="0" borderId="12" xfId="73" applyNumberFormat="1" applyFont="1" applyFill="1" applyBorder="1" applyAlignment="1">
      <alignment vertical="justify"/>
      <protection/>
    </xf>
    <xf numFmtId="3" fontId="40" fillId="0" borderId="12" xfId="73" applyNumberFormat="1" applyFont="1" applyFill="1" applyBorder="1" applyAlignment="1">
      <alignment vertical="justify"/>
      <protection/>
    </xf>
    <xf numFmtId="3" fontId="28" fillId="22" borderId="12" xfId="0" applyNumberFormat="1" applyFont="1" applyFill="1" applyBorder="1" applyAlignment="1">
      <alignment/>
    </xf>
    <xf numFmtId="0" fontId="35" fillId="22" borderId="12" xfId="0" applyFont="1" applyFill="1" applyBorder="1" applyAlignment="1">
      <alignment/>
    </xf>
    <xf numFmtId="0" fontId="35" fillId="22" borderId="12" xfId="73" applyFont="1" applyFill="1" applyBorder="1">
      <alignment/>
      <protection/>
    </xf>
    <xf numFmtId="0" fontId="22" fillId="22" borderId="12" xfId="73" applyFont="1" applyFill="1" applyBorder="1" applyAlignment="1">
      <alignment horizontal="center"/>
      <protection/>
    </xf>
    <xf numFmtId="49" fontId="35" fillId="22" borderId="12" xfId="67" applyNumberFormat="1" applyFont="1" applyFill="1" applyBorder="1" applyAlignment="1">
      <alignment horizontal="left"/>
      <protection/>
    </xf>
    <xf numFmtId="49" fontId="35" fillId="22" borderId="12" xfId="67" applyNumberFormat="1" applyFont="1" applyFill="1" applyBorder="1" applyAlignment="1">
      <alignment horizontal="right"/>
      <protection/>
    </xf>
    <xf numFmtId="3" fontId="0" fillId="22" borderId="12" xfId="73" applyNumberFormat="1" applyFont="1" applyFill="1" applyBorder="1" applyAlignment="1">
      <alignment vertical="justify"/>
      <protection/>
    </xf>
    <xf numFmtId="3" fontId="35" fillId="22" borderId="12" xfId="73" applyNumberFormat="1" applyFont="1" applyFill="1" applyBorder="1" applyAlignment="1">
      <alignment vertical="justify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1" fillId="0" borderId="12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vertical="center" wrapText="1"/>
    </xf>
    <xf numFmtId="0" fontId="43" fillId="0" borderId="12" xfId="73" applyFont="1" applyFill="1" applyBorder="1" applyAlignment="1">
      <alignment horizontal="left" vertical="center"/>
      <protection/>
    </xf>
    <xf numFmtId="3" fontId="43" fillId="0" borderId="12" xfId="0" applyNumberFormat="1" applyFont="1" applyFill="1" applyBorder="1" applyAlignment="1">
      <alignment horizontal="left" vertical="center"/>
    </xf>
    <xf numFmtId="3" fontId="32" fillId="0" borderId="12" xfId="0" applyNumberFormat="1" applyFont="1" applyFill="1" applyBorder="1" applyAlignment="1">
      <alignment/>
    </xf>
    <xf numFmtId="0" fontId="28" fillId="0" borderId="12" xfId="0" applyFont="1" applyFill="1" applyBorder="1" applyAlignment="1">
      <alignment wrapText="1"/>
    </xf>
    <xf numFmtId="0" fontId="32" fillId="0" borderId="12" xfId="0" applyFont="1" applyFill="1" applyBorder="1" applyAlignment="1">
      <alignment/>
    </xf>
    <xf numFmtId="0" fontId="28" fillId="22" borderId="12" xfId="0" applyFont="1" applyFill="1" applyBorder="1" applyAlignment="1">
      <alignment/>
    </xf>
    <xf numFmtId="3" fontId="0" fillId="22" borderId="12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2" fillId="27" borderId="12" xfId="0" applyFont="1" applyFill="1" applyBorder="1" applyAlignment="1">
      <alignment/>
    </xf>
    <xf numFmtId="49" fontId="35" fillId="27" borderId="12" xfId="67" applyNumberFormat="1" applyFont="1" applyFill="1" applyBorder="1" applyAlignment="1">
      <alignment horizontal="left"/>
      <protection/>
    </xf>
    <xf numFmtId="49" fontId="28" fillId="27" borderId="12" xfId="67" applyNumberFormat="1" applyFont="1" applyFill="1" applyBorder="1" applyAlignment="1">
      <alignment horizontal="right"/>
      <protection/>
    </xf>
    <xf numFmtId="0" fontId="28" fillId="0" borderId="0" xfId="73" applyFont="1" applyFill="1" applyBorder="1" applyAlignment="1">
      <alignment vertical="justify"/>
      <protection/>
    </xf>
    <xf numFmtId="49" fontId="44" fillId="0" borderId="12" xfId="0" applyNumberFormat="1" applyFont="1" applyFill="1" applyBorder="1" applyAlignment="1">
      <alignment horizontal="left" vertical="top" wrapText="1"/>
    </xf>
    <xf numFmtId="0" fontId="35" fillId="0" borderId="12" xfId="73" applyFont="1" applyBorder="1" applyAlignment="1" quotePrefix="1">
      <alignment horizontal="left" vertical="center"/>
      <protection/>
    </xf>
    <xf numFmtId="49" fontId="28" fillId="0" borderId="12" xfId="0" applyNumberFormat="1" applyFont="1" applyFill="1" applyBorder="1" applyAlignment="1">
      <alignment horizontal="left" vertical="top"/>
    </xf>
    <xf numFmtId="0" fontId="28" fillId="0" borderId="12" xfId="73" applyFont="1" applyBorder="1" applyAlignment="1" quotePrefix="1">
      <alignment horizontal="right" vertical="center"/>
      <protection/>
    </xf>
    <xf numFmtId="49" fontId="28" fillId="0" borderId="12" xfId="0" applyNumberFormat="1" applyFont="1" applyFill="1" applyBorder="1" applyAlignment="1" quotePrefix="1">
      <alignment horizontal="left" vertical="top"/>
    </xf>
    <xf numFmtId="0" fontId="35" fillId="0" borderId="12" xfId="73" applyFont="1" applyBorder="1" applyAlignment="1">
      <alignment horizontal="left" vertical="center"/>
      <protection/>
    </xf>
    <xf numFmtId="0" fontId="28" fillId="0" borderId="12" xfId="73" applyFont="1" applyBorder="1" applyAlignment="1">
      <alignment horizontal="right" vertical="center"/>
      <protection/>
    </xf>
    <xf numFmtId="0" fontId="28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49" fontId="35" fillId="0" borderId="12" xfId="73" applyNumberFormat="1" applyFont="1" applyFill="1" applyBorder="1" applyAlignment="1">
      <alignment horizontal="left"/>
      <protection/>
    </xf>
    <xf numFmtId="49" fontId="35" fillId="0" borderId="12" xfId="73" applyNumberFormat="1" applyFont="1" applyFill="1" applyBorder="1" applyAlignment="1">
      <alignment horizontal="right"/>
      <protection/>
    </xf>
    <xf numFmtId="0" fontId="44" fillId="0" borderId="12" xfId="0" applyFont="1" applyFill="1" applyBorder="1" applyAlignment="1">
      <alignment/>
    </xf>
    <xf numFmtId="49" fontId="45" fillId="0" borderId="12" xfId="0" applyNumberFormat="1" applyFont="1" applyFill="1" applyBorder="1" applyAlignment="1">
      <alignment horizontal="left" vertical="top"/>
    </xf>
    <xf numFmtId="0" fontId="35" fillId="0" borderId="12" xfId="73" applyFont="1" applyBorder="1" applyAlignment="1">
      <alignment horizontal="right" vertical="center"/>
      <protection/>
    </xf>
    <xf numFmtId="49" fontId="35" fillId="0" borderId="12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left" vertical="top"/>
    </xf>
    <xf numFmtId="0" fontId="35" fillId="0" borderId="12" xfId="0" applyFont="1" applyBorder="1" applyAlignment="1">
      <alignment horizontal="left"/>
    </xf>
    <xf numFmtId="0" fontId="35" fillId="0" borderId="12" xfId="0" applyFont="1" applyBorder="1" applyAlignment="1">
      <alignment horizontal="right"/>
    </xf>
    <xf numFmtId="3" fontId="35" fillId="0" borderId="12" xfId="73" applyNumberFormat="1" applyFont="1" applyFill="1" applyBorder="1" applyAlignment="1">
      <alignment vertical="justify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35" fillId="25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 indent="2"/>
    </xf>
    <xf numFmtId="0" fontId="35" fillId="0" borderId="12" xfId="73" applyFont="1" applyBorder="1" applyAlignment="1" quotePrefix="1">
      <alignment horizontal="right" vertical="center"/>
      <protection/>
    </xf>
    <xf numFmtId="0" fontId="30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49" fontId="44" fillId="0" borderId="12" xfId="0" applyNumberFormat="1" applyFont="1" applyFill="1" applyBorder="1" applyAlignment="1">
      <alignment horizontal="left" vertical="top"/>
    </xf>
    <xf numFmtId="0" fontId="35" fillId="0" borderId="12" xfId="73" applyFont="1" applyFill="1" applyBorder="1" applyAlignment="1">
      <alignment horizontal="left" indent="3"/>
      <protection/>
    </xf>
    <xf numFmtId="0" fontId="35" fillId="0" borderId="12" xfId="73" applyFont="1" applyFill="1" applyBorder="1" applyAlignment="1">
      <alignment horizontal="left" indent="4"/>
      <protection/>
    </xf>
    <xf numFmtId="0" fontId="35" fillId="25" borderId="12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28" fillId="0" borderId="12" xfId="73" applyFont="1" applyFill="1" applyBorder="1" applyAlignment="1">
      <alignment/>
      <protection/>
    </xf>
    <xf numFmtId="0" fontId="35" fillId="0" borderId="12" xfId="73" applyFont="1" applyFill="1" applyBorder="1" applyAlignment="1" quotePrefix="1">
      <alignment horizontal="left"/>
      <protection/>
    </xf>
    <xf numFmtId="0" fontId="35" fillId="0" borderId="12" xfId="73" applyFont="1" applyFill="1" applyBorder="1" applyAlignment="1" quotePrefix="1">
      <alignment horizontal="right"/>
      <protection/>
    </xf>
    <xf numFmtId="49" fontId="30" fillId="0" borderId="12" xfId="0" applyNumberFormat="1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/>
    </xf>
    <xf numFmtId="49" fontId="30" fillId="0" borderId="12" xfId="0" applyNumberFormat="1" applyFont="1" applyFill="1" applyBorder="1" applyAlignment="1">
      <alignment horizontal="left" vertical="top"/>
    </xf>
    <xf numFmtId="0" fontId="35" fillId="0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" fontId="35" fillId="0" borderId="12" xfId="67" applyNumberFormat="1" applyFont="1" applyBorder="1" applyAlignment="1">
      <alignment horizontal="left"/>
      <protection/>
    </xf>
    <xf numFmtId="1" fontId="35" fillId="0" borderId="12" xfId="67" applyNumberFormat="1" applyFont="1" applyBorder="1" applyAlignment="1">
      <alignment horizontal="right"/>
      <protection/>
    </xf>
    <xf numFmtId="0" fontId="24" fillId="0" borderId="12" xfId="0" applyFont="1" applyFill="1" applyBorder="1" applyAlignment="1">
      <alignment horizontal="center"/>
    </xf>
    <xf numFmtId="0" fontId="35" fillId="0" borderId="12" xfId="0" applyFont="1" applyFill="1" applyBorder="1" applyAlignment="1" quotePrefix="1">
      <alignment horizontal="left"/>
    </xf>
    <xf numFmtId="0" fontId="35" fillId="0" borderId="12" xfId="0" applyFont="1" applyFill="1" applyBorder="1" applyAlignment="1" quotePrefix="1">
      <alignment horizontal="left" wrapText="1"/>
    </xf>
    <xf numFmtId="0" fontId="0" fillId="0" borderId="12" xfId="0" applyFont="1" applyFill="1" applyBorder="1" applyAlignment="1" quotePrefix="1">
      <alignment horizontal="left"/>
    </xf>
    <xf numFmtId="0" fontId="28" fillId="0" borderId="12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left" wrapText="1"/>
    </xf>
    <xf numFmtId="0" fontId="35" fillId="0" borderId="12" xfId="73" applyFont="1" applyFill="1" applyBorder="1" applyAlignment="1">
      <alignment horizontal="left" indent="6"/>
      <protection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35" fillId="25" borderId="12" xfId="0" applyNumberFormat="1" applyFont="1" applyFill="1" applyBorder="1" applyAlignment="1">
      <alignment horizontal="left"/>
    </xf>
    <xf numFmtId="0" fontId="35" fillId="25" borderId="12" xfId="0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horizontal="center"/>
    </xf>
    <xf numFmtId="1" fontId="28" fillId="24" borderId="12" xfId="67" applyNumberFormat="1" applyFont="1" applyFill="1" applyBorder="1" applyAlignment="1">
      <alignment horizontal="left"/>
      <protection/>
    </xf>
    <xf numFmtId="1" fontId="28" fillId="24" borderId="12" xfId="67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73" applyFont="1" applyFill="1" applyBorder="1" applyAlignment="1">
      <alignment horizontal="center" vertical="justify"/>
      <protection/>
    </xf>
    <xf numFmtId="0" fontId="36" fillId="0" borderId="12" xfId="0" applyFont="1" applyFill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35" fillId="0" borderId="12" xfId="73" applyFont="1" applyFill="1" applyBorder="1" applyAlignment="1">
      <alignment horizontal="right" vertical="center"/>
      <protection/>
    </xf>
    <xf numFmtId="0" fontId="46" fillId="0" borderId="12" xfId="73" applyFont="1" applyFill="1" applyBorder="1" applyAlignment="1">
      <alignment horizontal="left" indent="2"/>
      <protection/>
    </xf>
    <xf numFmtId="0" fontId="30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 indent="3"/>
    </xf>
    <xf numFmtId="0" fontId="28" fillId="0" borderId="12" xfId="73" applyFont="1" applyFill="1" applyBorder="1" applyAlignment="1">
      <alignment horizontal="left" indent="2"/>
      <protection/>
    </xf>
    <xf numFmtId="3" fontId="0" fillId="0" borderId="12" xfId="73" applyNumberFormat="1" applyFont="1" applyFill="1" applyBorder="1" applyAlignment="1">
      <alignment horizontal="center" vertical="justify"/>
      <protection/>
    </xf>
    <xf numFmtId="0" fontId="47" fillId="0" borderId="0" xfId="73" applyFont="1" applyFill="1" applyBorder="1" applyAlignment="1">
      <alignment/>
      <protection/>
    </xf>
    <xf numFmtId="0" fontId="22" fillId="0" borderId="0" xfId="65" applyFont="1" applyFill="1" applyAlignment="1">
      <alignment/>
      <protection/>
    </xf>
    <xf numFmtId="0" fontId="28" fillId="0" borderId="0" xfId="73" applyFont="1" applyFill="1" applyBorder="1" applyAlignment="1">
      <alignment/>
      <protection/>
    </xf>
    <xf numFmtId="3" fontId="28" fillId="0" borderId="0" xfId="73" applyNumberFormat="1" applyFont="1" applyFill="1" applyBorder="1" applyAlignment="1">
      <alignment horizontal="center" vertical="justify"/>
      <protection/>
    </xf>
    <xf numFmtId="0" fontId="28" fillId="0" borderId="0" xfId="73" applyFont="1" applyFill="1" applyAlignment="1">
      <alignment horizontal="left" indent="4"/>
      <protection/>
    </xf>
    <xf numFmtId="0" fontId="28" fillId="0" borderId="0" xfId="73" applyFont="1" applyFill="1" applyAlignment="1">
      <alignment horizontal="center"/>
      <protection/>
    </xf>
    <xf numFmtId="3" fontId="28" fillId="0" borderId="0" xfId="73" applyNumberFormat="1" applyFont="1" applyFill="1" applyBorder="1" applyAlignment="1">
      <alignment horizontal="center" vertical="center"/>
      <protection/>
    </xf>
    <xf numFmtId="3" fontId="24" fillId="0" borderId="0" xfId="73" applyNumberFormat="1" applyFont="1" applyBorder="1" applyAlignment="1">
      <alignment/>
      <protection/>
    </xf>
    <xf numFmtId="3" fontId="28" fillId="0" borderId="0" xfId="73" applyNumberFormat="1" applyFont="1" applyBorder="1" applyAlignment="1">
      <alignment horizontal="center"/>
      <protection/>
    </xf>
    <xf numFmtId="3" fontId="0" fillId="0" borderId="0" xfId="0" applyNumberFormat="1" applyFont="1" applyFill="1" applyAlignment="1">
      <alignment horizontal="center" vertical="justify"/>
    </xf>
    <xf numFmtId="3" fontId="0" fillId="0" borderId="0" xfId="67" applyNumberFormat="1" applyFont="1" applyBorder="1" applyAlignment="1">
      <alignment/>
      <protection/>
    </xf>
    <xf numFmtId="3" fontId="28" fillId="0" borderId="0" xfId="67" applyNumberFormat="1" applyFont="1" applyBorder="1" applyAlignment="1">
      <alignment horizontal="center"/>
      <protection/>
    </xf>
    <xf numFmtId="3" fontId="48" fillId="0" borderId="0" xfId="0" applyNumberFormat="1" applyFont="1" applyFill="1" applyAlignment="1">
      <alignment horizontal="center" vertical="justify"/>
    </xf>
    <xf numFmtId="0" fontId="28" fillId="0" borderId="0" xfId="73" applyFont="1" applyFill="1">
      <alignment/>
      <protection/>
    </xf>
    <xf numFmtId="3" fontId="28" fillId="0" borderId="0" xfId="73" applyNumberFormat="1" applyFont="1" applyFill="1" applyBorder="1" applyAlignment="1">
      <alignment horizontal="center" vertical="center"/>
      <protection/>
    </xf>
    <xf numFmtId="49" fontId="31" fillId="0" borderId="0" xfId="73" applyNumberFormat="1" applyFont="1" applyFill="1" applyAlignment="1">
      <alignment horizontal="left" vertical="center"/>
      <protection/>
    </xf>
    <xf numFmtId="3" fontId="31" fillId="0" borderId="0" xfId="73" applyNumberFormat="1" applyFont="1" applyFill="1" applyAlignment="1">
      <alignment horizontal="left" vertical="center"/>
      <protection/>
    </xf>
    <xf numFmtId="3" fontId="31" fillId="0" borderId="0" xfId="73" applyNumberFormat="1" applyFont="1" applyFill="1" applyAlignment="1">
      <alignment horizontal="center" vertical="justify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49" fontId="35" fillId="0" borderId="0" xfId="73" applyNumberFormat="1" applyFont="1" applyFill="1" applyAlignment="1">
      <alignment horizontal="left" vertical="center"/>
      <protection/>
    </xf>
    <xf numFmtId="3" fontId="35" fillId="0" borderId="0" xfId="73" applyNumberFormat="1" applyFont="1" applyFill="1" applyAlignment="1">
      <alignment horizontal="left" vertical="center"/>
      <protection/>
    </xf>
    <xf numFmtId="3" fontId="35" fillId="0" borderId="0" xfId="73" applyNumberFormat="1" applyFont="1" applyFill="1" applyBorder="1" applyAlignment="1">
      <alignment wrapText="1"/>
      <protection/>
    </xf>
    <xf numFmtId="3" fontId="24" fillId="0" borderId="12" xfId="73" applyNumberFormat="1" applyFont="1" applyFill="1" applyBorder="1" applyAlignment="1">
      <alignment horizontal="center" vertical="center" wrapText="1"/>
      <protection/>
    </xf>
    <xf numFmtId="3" fontId="28" fillId="27" borderId="12" xfId="67" applyNumberFormat="1" applyFont="1" applyFill="1" applyBorder="1" applyAlignment="1">
      <alignment horizontal="right"/>
      <protection/>
    </xf>
    <xf numFmtId="9" fontId="0" fillId="0" borderId="0" xfId="0" applyNumberFormat="1" applyAlignment="1">
      <alignment/>
    </xf>
    <xf numFmtId="3" fontId="28" fillId="0" borderId="12" xfId="67" applyNumberFormat="1" applyFont="1" applyBorder="1" applyAlignment="1">
      <alignment horizontal="right"/>
      <protection/>
    </xf>
    <xf numFmtId="3" fontId="35" fillId="0" borderId="12" xfId="67" applyNumberFormat="1" applyFont="1" applyBorder="1" applyAlignment="1">
      <alignment horizontal="right"/>
      <protection/>
    </xf>
    <xf numFmtId="9" fontId="0" fillId="0" borderId="0" xfId="80" applyFont="1" applyAlignment="1">
      <alignment/>
    </xf>
    <xf numFmtId="49" fontId="35" fillId="0" borderId="12" xfId="73" applyNumberFormat="1" applyFont="1" applyFill="1" applyBorder="1" quotePrefix="1">
      <alignment/>
      <protection/>
    </xf>
    <xf numFmtId="3" fontId="35" fillId="0" borderId="12" xfId="73" applyNumberFormat="1" applyFont="1" applyFill="1" applyBorder="1" applyAlignment="1" quotePrefix="1">
      <alignment horizontal="right"/>
      <protection/>
    </xf>
    <xf numFmtId="49" fontId="35" fillId="0" borderId="12" xfId="73" applyNumberFormat="1" applyFont="1" applyFill="1" applyBorder="1" applyAlignment="1" quotePrefix="1">
      <alignment horizontal="left"/>
      <protection/>
    </xf>
    <xf numFmtId="49" fontId="35" fillId="0" borderId="12" xfId="73" applyNumberFormat="1" applyFont="1" applyFill="1" applyBorder="1" applyAlignment="1">
      <alignment/>
      <protection/>
    </xf>
    <xf numFmtId="3" fontId="35" fillId="0" borderId="12" xfId="73" applyNumberFormat="1" applyFont="1" applyFill="1" applyBorder="1" applyAlignment="1">
      <alignment horizontal="right"/>
      <protection/>
    </xf>
    <xf numFmtId="3" fontId="0" fillId="0" borderId="0" xfId="73" applyNumberFormat="1" applyFont="1" applyFill="1" applyBorder="1" applyAlignment="1">
      <alignment vertical="justify"/>
      <protection/>
    </xf>
    <xf numFmtId="3" fontId="35" fillId="27" borderId="12" xfId="67" applyNumberFormat="1" applyFont="1" applyFill="1" applyBorder="1" applyAlignment="1">
      <alignment horizontal="right"/>
      <protection/>
    </xf>
    <xf numFmtId="49" fontId="35" fillId="0" borderId="12" xfId="73" applyNumberFormat="1" applyFont="1" applyBorder="1" applyAlignment="1" quotePrefix="1">
      <alignment horizontal="left" vertical="center"/>
      <protection/>
    </xf>
    <xf numFmtId="3" fontId="35" fillId="0" borderId="12" xfId="73" applyNumberFormat="1" applyFont="1" applyBorder="1" applyAlignment="1" quotePrefix="1">
      <alignment horizontal="right" vertical="center"/>
      <protection/>
    </xf>
    <xf numFmtId="49" fontId="35" fillId="0" borderId="12" xfId="73" applyNumberFormat="1" applyFont="1" applyBorder="1" applyAlignment="1">
      <alignment horizontal="left" vertical="center"/>
      <protection/>
    </xf>
    <xf numFmtId="3" fontId="35" fillId="0" borderId="12" xfId="73" applyNumberFormat="1" applyFont="1" applyBorder="1" applyAlignment="1">
      <alignment horizontal="right" vertical="center"/>
      <protection/>
    </xf>
    <xf numFmtId="49" fontId="28" fillId="0" borderId="12" xfId="0" applyNumberFormat="1" applyFont="1" applyFill="1" applyBorder="1" applyAlignment="1">
      <alignment horizontal="left" vertical="center"/>
    </xf>
    <xf numFmtId="49" fontId="35" fillId="0" borderId="12" xfId="0" applyNumberFormat="1" applyFont="1" applyBorder="1" applyAlignment="1">
      <alignment horizontal="left"/>
    </xf>
    <xf numFmtId="3" fontId="35" fillId="0" borderId="12" xfId="0" applyNumberFormat="1" applyFont="1" applyBorder="1" applyAlignment="1">
      <alignment horizontal="right"/>
    </xf>
    <xf numFmtId="49" fontId="35" fillId="25" borderId="12" xfId="0" applyNumberFormat="1" applyFont="1" applyFill="1" applyBorder="1" applyAlignment="1">
      <alignment horizontal="left"/>
    </xf>
    <xf numFmtId="3" fontId="35" fillId="25" borderId="12" xfId="0" applyNumberFormat="1" applyFont="1" applyFill="1" applyBorder="1" applyAlignment="1">
      <alignment horizontal="right"/>
    </xf>
    <xf numFmtId="0" fontId="30" fillId="24" borderId="12" xfId="0" applyFont="1" applyFill="1" applyBorder="1" applyAlignment="1">
      <alignment horizontal="left"/>
    </xf>
    <xf numFmtId="0" fontId="34" fillId="24" borderId="12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left" wrapText="1"/>
    </xf>
    <xf numFmtId="0" fontId="22" fillId="24" borderId="12" xfId="73" applyFont="1" applyFill="1" applyBorder="1" applyAlignment="1">
      <alignment horizontal="center"/>
      <protection/>
    </xf>
    <xf numFmtId="49" fontId="28" fillId="24" borderId="12" xfId="67" applyNumberFormat="1" applyFont="1" applyFill="1" applyBorder="1" applyAlignment="1">
      <alignment horizontal="left"/>
      <protection/>
    </xf>
    <xf numFmtId="3" fontId="28" fillId="24" borderId="12" xfId="67" applyNumberFormat="1" applyFont="1" applyFill="1" applyBorder="1" applyAlignment="1">
      <alignment horizontal="right"/>
      <protection/>
    </xf>
    <xf numFmtId="3" fontId="28" fillId="24" borderId="12" xfId="73" applyNumberFormat="1" applyFont="1" applyFill="1" applyBorder="1" applyAlignment="1">
      <alignment vertical="justify"/>
      <protection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3" fontId="28" fillId="0" borderId="12" xfId="73" applyNumberFormat="1" applyFont="1" applyFill="1" applyBorder="1" applyAlignment="1">
      <alignment horizontal="right"/>
      <protection/>
    </xf>
    <xf numFmtId="3" fontId="28" fillId="0" borderId="0" xfId="73" applyNumberFormat="1" applyFont="1" applyFill="1" applyBorder="1" applyAlignment="1">
      <alignment vertical="justify"/>
      <protection/>
    </xf>
    <xf numFmtId="3" fontId="0" fillId="0" borderId="0" xfId="80" applyNumberFormat="1" applyFont="1" applyAlignment="1">
      <alignment/>
    </xf>
    <xf numFmtId="0" fontId="0" fillId="0" borderId="0" xfId="0" applyFont="1" applyAlignment="1">
      <alignment/>
    </xf>
    <xf numFmtId="10" fontId="0" fillId="0" borderId="0" xfId="73" applyNumberFormat="1" applyFont="1" applyFill="1" applyBorder="1" applyAlignment="1">
      <alignment vertical="justify"/>
      <protection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9" fontId="35" fillId="0" borderId="12" xfId="73" applyNumberFormat="1" applyFont="1" applyFill="1" applyBorder="1" applyAlignment="1">
      <alignment horizontal="left" vertical="center"/>
      <protection/>
    </xf>
    <xf numFmtId="3" fontId="35" fillId="0" borderId="12" xfId="73" applyNumberFormat="1" applyFont="1" applyFill="1" applyBorder="1" applyAlignment="1">
      <alignment horizontal="right" vertical="center"/>
      <protection/>
    </xf>
    <xf numFmtId="3" fontId="35" fillId="0" borderId="12" xfId="67" applyNumberFormat="1" applyFont="1" applyBorder="1" applyAlignment="1">
      <alignment horizontal="left"/>
      <protection/>
    </xf>
    <xf numFmtId="49" fontId="28" fillId="0" borderId="0" xfId="73" applyNumberFormat="1" applyFont="1" applyFill="1" applyBorder="1" applyAlignment="1">
      <alignment/>
      <protection/>
    </xf>
    <xf numFmtId="3" fontId="28" fillId="0" borderId="0" xfId="73" applyNumberFormat="1" applyFont="1" applyFill="1" applyBorder="1" applyAlignment="1">
      <alignment/>
      <protection/>
    </xf>
    <xf numFmtId="3" fontId="28" fillId="0" borderId="0" xfId="73" applyNumberFormat="1" applyFont="1" applyFill="1" applyAlignment="1">
      <alignment horizontal="center" vertical="justify"/>
      <protection/>
    </xf>
    <xf numFmtId="3" fontId="28" fillId="0" borderId="0" xfId="73" applyNumberFormat="1" applyFont="1" applyFill="1" applyAlignment="1">
      <alignment vertical="justify"/>
      <protection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 vertical="justify"/>
    </xf>
    <xf numFmtId="3" fontId="28" fillId="0" borderId="0" xfId="0" applyNumberFormat="1" applyFont="1" applyAlignment="1">
      <alignment vertical="justify"/>
    </xf>
    <xf numFmtId="49" fontId="0" fillId="0" borderId="0" xfId="0" applyNumberFormat="1" applyAlignment="1">
      <alignment/>
    </xf>
    <xf numFmtId="0" fontId="49" fillId="0" borderId="0" xfId="73" applyFont="1" applyFill="1">
      <alignment/>
      <protection/>
    </xf>
    <xf numFmtId="0" fontId="0" fillId="0" borderId="0" xfId="73" applyFont="1" applyFill="1" applyAlignment="1">
      <alignment horizontal="center" vertical="center"/>
      <protection/>
    </xf>
    <xf numFmtId="0" fontId="0" fillId="0" borderId="0" xfId="73" applyFont="1" applyFill="1" applyAlignment="1">
      <alignment horizontal="left" vertical="center"/>
      <protection/>
    </xf>
    <xf numFmtId="4" fontId="0" fillId="0" borderId="0" xfId="73" applyNumberFormat="1" applyFont="1" applyFill="1" applyAlignment="1">
      <alignment horizontal="left" vertical="center"/>
      <protection/>
    </xf>
    <xf numFmtId="4" fontId="24" fillId="0" borderId="0" xfId="73" applyNumberFormat="1" applyFont="1" applyFill="1" applyAlignment="1">
      <alignment horizontal="left" vertical="center"/>
      <protection/>
    </xf>
    <xf numFmtId="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0" xfId="73" applyFont="1" applyFill="1">
      <alignment/>
      <protection/>
    </xf>
    <xf numFmtId="4" fontId="51" fillId="0" borderId="0" xfId="73" applyNumberFormat="1" applyFont="1" applyFill="1" applyAlignment="1">
      <alignment horizontal="left" vertical="center"/>
      <protection/>
    </xf>
    <xf numFmtId="4" fontId="0" fillId="0" borderId="0" xfId="73" applyNumberFormat="1" applyFont="1" applyFill="1" applyAlignment="1">
      <alignment vertical="center"/>
      <protection/>
    </xf>
    <xf numFmtId="0" fontId="0" fillId="0" borderId="0" xfId="75" applyFont="1" applyFill="1" applyBorder="1" applyAlignment="1">
      <alignment horizontal="left" vertical="center"/>
      <protection/>
    </xf>
    <xf numFmtId="0" fontId="0" fillId="0" borderId="0" xfId="75" applyFont="1" applyFill="1" applyAlignment="1">
      <alignment horizontal="left" vertical="center"/>
      <protection/>
    </xf>
    <xf numFmtId="0" fontId="28" fillId="0" borderId="0" xfId="73" applyFont="1" applyFill="1" applyAlignment="1">
      <alignment horizontal="center" vertical="center"/>
      <protection/>
    </xf>
    <xf numFmtId="0" fontId="24" fillId="0" borderId="0" xfId="73" applyFont="1" applyFill="1" applyAlignment="1">
      <alignment horizontal="left" vertical="center"/>
      <protection/>
    </xf>
    <xf numFmtId="0" fontId="24" fillId="0" borderId="0" xfId="73" applyFont="1" applyFill="1" applyAlignment="1">
      <alignment horizontal="center" vertical="center"/>
      <protection/>
    </xf>
    <xf numFmtId="4" fontId="0" fillId="0" borderId="0" xfId="73" applyNumberFormat="1" applyFont="1" applyFill="1" applyAlignment="1" quotePrefix="1">
      <alignment horizontal="left" vertical="center"/>
      <protection/>
    </xf>
    <xf numFmtId="4" fontId="0" fillId="0" borderId="0" xfId="73" applyNumberFormat="1" applyFont="1" applyFill="1" applyBorder="1" applyAlignment="1">
      <alignment horizontal="left" vertical="center"/>
      <protection/>
    </xf>
    <xf numFmtId="4" fontId="0" fillId="0" borderId="0" xfId="73" applyNumberFormat="1" applyFont="1" applyFill="1" applyAlignment="1">
      <alignment horizontal="center" vertical="center"/>
      <protection/>
    </xf>
    <xf numFmtId="3" fontId="0" fillId="0" borderId="0" xfId="0" applyNumberFormat="1" applyFont="1" applyFill="1" applyAlignment="1">
      <alignment horizontal="left" vertical="center"/>
    </xf>
    <xf numFmtId="3" fontId="24" fillId="0" borderId="0" xfId="73" applyNumberFormat="1" applyFont="1" applyFill="1" applyBorder="1" applyAlignment="1" quotePrefix="1">
      <alignment horizontal="left" vertical="center"/>
      <protection/>
    </xf>
    <xf numFmtId="0" fontId="24" fillId="0" borderId="33" xfId="73" applyFont="1" applyFill="1" applyBorder="1" applyAlignment="1">
      <alignment horizontal="center" vertical="center" wrapText="1"/>
      <protection/>
    </xf>
    <xf numFmtId="0" fontId="24" fillId="0" borderId="11" xfId="73" applyFont="1" applyFill="1" applyBorder="1" applyAlignment="1">
      <alignment horizontal="center" vertical="center" wrapText="1"/>
      <protection/>
    </xf>
    <xf numFmtId="0" fontId="24" fillId="0" borderId="34" xfId="73" applyFont="1" applyFill="1" applyBorder="1" applyAlignment="1">
      <alignment horizontal="center" vertical="center" wrapText="1"/>
      <protection/>
    </xf>
    <xf numFmtId="0" fontId="24" fillId="0" borderId="10" xfId="73" applyFont="1" applyFill="1" applyBorder="1" applyAlignment="1">
      <alignment horizontal="center" vertical="center" wrapText="1"/>
      <protection/>
    </xf>
    <xf numFmtId="4" fontId="24" fillId="0" borderId="17" xfId="73" applyNumberFormat="1" applyFont="1" applyFill="1" applyBorder="1" applyAlignment="1">
      <alignment horizontal="center" vertical="center"/>
      <protection/>
    </xf>
    <xf numFmtId="4" fontId="24" fillId="0" borderId="18" xfId="73" applyNumberFormat="1" applyFont="1" applyFill="1" applyBorder="1" applyAlignment="1">
      <alignment horizontal="center" vertical="center"/>
      <protection/>
    </xf>
    <xf numFmtId="4" fontId="24" fillId="0" borderId="16" xfId="73" applyNumberFormat="1" applyFont="1" applyFill="1" applyBorder="1" applyAlignment="1">
      <alignment vertical="center"/>
      <protection/>
    </xf>
    <xf numFmtId="4" fontId="24" fillId="0" borderId="18" xfId="73" applyNumberFormat="1" applyFont="1" applyFill="1" applyBorder="1" applyAlignment="1">
      <alignment vertical="center"/>
      <protection/>
    </xf>
    <xf numFmtId="0" fontId="24" fillId="0" borderId="35" xfId="73" applyFont="1" applyFill="1" applyBorder="1" applyAlignment="1">
      <alignment horizontal="center" vertical="center" wrapText="1"/>
      <protection/>
    </xf>
    <xf numFmtId="0" fontId="24" fillId="0" borderId="0" xfId="73" applyFont="1" applyFill="1" applyBorder="1" applyAlignment="1">
      <alignment horizontal="center" vertical="center" wrapText="1"/>
      <protection/>
    </xf>
    <xf numFmtId="0" fontId="24" fillId="0" borderId="36" xfId="73" applyFont="1" applyFill="1" applyBorder="1" applyAlignment="1">
      <alignment horizontal="center" vertical="center" wrapText="1"/>
      <protection/>
    </xf>
    <xf numFmtId="0" fontId="24" fillId="0" borderId="13" xfId="73" applyFont="1" applyFill="1" applyBorder="1" applyAlignment="1">
      <alignment horizontal="center" vertical="center" wrapText="1"/>
      <protection/>
    </xf>
    <xf numFmtId="4" fontId="24" fillId="0" borderId="12" xfId="73" applyNumberFormat="1" applyFont="1" applyFill="1" applyBorder="1" applyAlignment="1">
      <alignment horizontal="center" vertical="center" wrapText="1"/>
      <protection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10" xfId="7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37" xfId="73" applyFont="1" applyFill="1" applyBorder="1" applyAlignment="1">
      <alignment horizontal="center" vertical="center" wrapText="1"/>
      <protection/>
    </xf>
    <xf numFmtId="0" fontId="24" fillId="0" borderId="15" xfId="73" applyFont="1" applyFill="1" applyBorder="1" applyAlignment="1">
      <alignment horizontal="center" vertical="center" wrapText="1"/>
      <protection/>
    </xf>
    <xf numFmtId="0" fontId="24" fillId="0" borderId="38" xfId="73" applyFont="1" applyFill="1" applyBorder="1" applyAlignment="1">
      <alignment horizontal="center" vertical="center" wrapText="1"/>
      <protection/>
    </xf>
    <xf numFmtId="0" fontId="24" fillId="0" borderId="14" xfId="73" applyFont="1" applyFill="1" applyBorder="1" applyAlignment="1">
      <alignment horizontal="center" vertical="center" wrapText="1"/>
      <protection/>
    </xf>
    <xf numFmtId="4" fontId="37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24" fillId="0" borderId="10" xfId="67" applyNumberFormat="1" applyFont="1" applyFill="1" applyBorder="1" applyAlignment="1">
      <alignment horizontal="center" vertical="center" wrapText="1"/>
      <protection/>
    </xf>
    <xf numFmtId="0" fontId="24" fillId="0" borderId="14" xfId="73" applyNumberFormat="1" applyFont="1" applyFill="1" applyBorder="1" applyAlignment="1">
      <alignment horizontal="center" vertical="center" wrapText="1"/>
      <protection/>
    </xf>
    <xf numFmtId="4" fontId="24" fillId="0" borderId="0" xfId="0" applyNumberFormat="1" applyFont="1" applyFill="1" applyAlignment="1">
      <alignment horizontal="center" vertical="center" wrapText="1" shrinkToFit="1"/>
    </xf>
    <xf numFmtId="0" fontId="30" fillId="22" borderId="12" xfId="0" applyFont="1" applyFill="1" applyBorder="1" applyAlignment="1">
      <alignment horizontal="left" vertical="center"/>
    </xf>
    <xf numFmtId="0" fontId="0" fillId="22" borderId="12" xfId="73" applyFont="1" applyFill="1" applyBorder="1" applyAlignment="1">
      <alignment horizontal="center" vertical="center"/>
      <protection/>
    </xf>
    <xf numFmtId="16" fontId="24" fillId="22" borderId="12" xfId="73" applyNumberFormat="1" applyFont="1" applyFill="1" applyBorder="1" applyAlignment="1" quotePrefix="1">
      <alignment horizontal="left" vertical="center"/>
      <protection/>
    </xf>
    <xf numFmtId="4" fontId="24" fillId="22" borderId="12" xfId="73" applyNumberFormat="1" applyFont="1" applyFill="1" applyBorder="1" applyAlignment="1" quotePrefix="1">
      <alignment vertical="center"/>
      <protection/>
    </xf>
    <xf numFmtId="4" fontId="24" fillId="22" borderId="12" xfId="73" applyNumberFormat="1" applyFont="1" applyFill="1" applyBorder="1" applyAlignment="1">
      <alignment vertical="center"/>
      <protection/>
    </xf>
    <xf numFmtId="3" fontId="24" fillId="22" borderId="12" xfId="73" applyNumberFormat="1" applyFont="1" applyFill="1" applyBorder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wrapText="1"/>
    </xf>
    <xf numFmtId="0" fontId="0" fillId="0" borderId="12" xfId="73" applyFont="1" applyFill="1" applyBorder="1" applyAlignment="1">
      <alignment horizontal="center" vertical="center"/>
      <protection/>
    </xf>
    <xf numFmtId="4" fontId="24" fillId="0" borderId="12" xfId="73" applyNumberFormat="1" applyFont="1" applyFill="1" applyBorder="1" applyAlignment="1">
      <alignment vertical="center"/>
      <protection/>
    </xf>
    <xf numFmtId="3" fontId="24" fillId="0" borderId="12" xfId="73" applyNumberFormat="1" applyFont="1" applyFill="1" applyBorder="1" applyAlignment="1">
      <alignment vertical="center"/>
      <protection/>
    </xf>
    <xf numFmtId="0" fontId="24" fillId="0" borderId="12" xfId="73" applyFont="1" applyFill="1" applyBorder="1" applyAlignment="1" quotePrefix="1">
      <alignment horizontal="left" vertical="center"/>
      <protection/>
    </xf>
    <xf numFmtId="4" fontId="24" fillId="0" borderId="12" xfId="73" applyNumberFormat="1" applyFont="1" applyFill="1" applyBorder="1" applyAlignment="1" quotePrefix="1">
      <alignment vertical="center"/>
      <protection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16" fontId="24" fillId="0" borderId="12" xfId="73" applyNumberFormat="1" applyFont="1" applyFill="1" applyBorder="1" applyAlignment="1" quotePrefix="1">
      <alignment horizontal="left" vertical="center"/>
      <protection/>
    </xf>
    <xf numFmtId="16" fontId="0" fillId="0" borderId="12" xfId="73" applyNumberFormat="1" applyFont="1" applyFill="1" applyBorder="1" applyAlignment="1" quotePrefix="1">
      <alignment horizontal="left" vertical="center"/>
      <protection/>
    </xf>
    <xf numFmtId="4" fontId="0" fillId="0" borderId="12" xfId="73" applyNumberFormat="1" applyFont="1" applyFill="1" applyBorder="1" applyAlignment="1" quotePrefix="1">
      <alignment vertical="center"/>
      <protection/>
    </xf>
    <xf numFmtId="4" fontId="0" fillId="0" borderId="12" xfId="73" applyNumberFormat="1" applyFont="1" applyFill="1" applyBorder="1" applyAlignment="1">
      <alignment vertical="center"/>
      <protection/>
    </xf>
    <xf numFmtId="3" fontId="0" fillId="0" borderId="12" xfId="73" applyNumberFormat="1" applyFont="1" applyFill="1" applyBorder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0" fontId="24" fillId="0" borderId="12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 vertical="center"/>
    </xf>
    <xf numFmtId="0" fontId="52" fillId="0" borderId="12" xfId="73" applyFont="1" applyFill="1" applyBorder="1" applyAlignment="1">
      <alignment horizontal="left" vertical="center"/>
      <protection/>
    </xf>
    <xf numFmtId="4" fontId="24" fillId="0" borderId="12" xfId="73" applyNumberFormat="1" applyFont="1" applyFill="1" applyBorder="1" applyAlignment="1">
      <alignment vertical="center"/>
      <protection/>
    </xf>
    <xf numFmtId="3" fontId="24" fillId="0" borderId="12" xfId="73" applyNumberFormat="1" applyFont="1" applyFill="1" applyBorder="1" applyAlignment="1">
      <alignment vertical="center"/>
      <protection/>
    </xf>
    <xf numFmtId="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12" xfId="73" applyNumberFormat="1" applyFont="1" applyFill="1" applyBorder="1" applyAlignment="1">
      <alignment horizontal="left" vertical="center"/>
      <protection/>
    </xf>
    <xf numFmtId="4" fontId="0" fillId="0" borderId="12" xfId="73" applyNumberFormat="1" applyFont="1" applyFill="1" applyBorder="1" applyAlignment="1">
      <alignment vertical="center"/>
      <protection/>
    </xf>
    <xf numFmtId="3" fontId="0" fillId="0" borderId="12" xfId="73" applyNumberFormat="1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horizontal="left" vertical="center"/>
    </xf>
    <xf numFmtId="0" fontId="39" fillId="0" borderId="12" xfId="73" applyFont="1" applyFill="1" applyBorder="1" applyAlignment="1">
      <alignment horizontal="left" vertical="center"/>
      <protection/>
    </xf>
    <xf numFmtId="0" fontId="24" fillId="0" borderId="12" xfId="0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12" xfId="73" applyFont="1" applyFill="1" applyBorder="1">
      <alignment/>
      <protection/>
    </xf>
    <xf numFmtId="49" fontId="24" fillId="0" borderId="12" xfId="73" applyNumberFormat="1" applyFont="1" applyFill="1" applyBorder="1" applyAlignment="1">
      <alignment horizontal="left"/>
      <protection/>
    </xf>
    <xf numFmtId="4" fontId="24" fillId="0" borderId="12" xfId="73" applyNumberFormat="1" applyFont="1" applyFill="1" applyBorder="1" applyAlignment="1">
      <alignment/>
      <protection/>
    </xf>
    <xf numFmtId="4" fontId="0" fillId="0" borderId="12" xfId="73" applyNumberFormat="1" applyFont="1" applyFill="1" applyBorder="1" applyAlignment="1">
      <alignment/>
      <protection/>
    </xf>
    <xf numFmtId="3" fontId="24" fillId="0" borderId="12" xfId="0" applyNumberFormat="1" applyFont="1" applyFill="1" applyBorder="1" applyAlignment="1">
      <alignment horizontal="left" vertical="center"/>
    </xf>
    <xf numFmtId="0" fontId="0" fillId="0" borderId="12" xfId="73" applyFont="1" applyFill="1" applyBorder="1" applyAlignment="1" quotePrefix="1">
      <alignment horizontal="left" vertical="center"/>
      <protection/>
    </xf>
    <xf numFmtId="0" fontId="0" fillId="0" borderId="12" xfId="73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14" fontId="0" fillId="0" borderId="12" xfId="73" applyNumberFormat="1" applyFont="1" applyFill="1" applyBorder="1" applyAlignment="1" quotePrefix="1">
      <alignment horizontal="left" vertical="center"/>
      <protection/>
    </xf>
    <xf numFmtId="3" fontId="0" fillId="0" borderId="12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/>
    </xf>
    <xf numFmtId="49" fontId="24" fillId="0" borderId="12" xfId="0" applyNumberFormat="1" applyFont="1" applyFill="1" applyBorder="1" applyAlignment="1" quotePrefix="1">
      <alignment horizontal="left" vertical="center"/>
    </xf>
    <xf numFmtId="0" fontId="24" fillId="0" borderId="12" xfId="0" applyFont="1" applyFill="1" applyBorder="1" applyAlignment="1">
      <alignment/>
    </xf>
    <xf numFmtId="0" fontId="48" fillId="0" borderId="12" xfId="73" applyFont="1" applyFill="1" applyBorder="1" applyAlignment="1">
      <alignment horizontal="left" vertical="center"/>
      <protection/>
    </xf>
    <xf numFmtId="4" fontId="38" fillId="0" borderId="12" xfId="73" applyNumberFormat="1" applyFont="1" applyFill="1" applyBorder="1" applyAlignment="1">
      <alignment vertical="center"/>
      <protection/>
    </xf>
    <xf numFmtId="16" fontId="0" fillId="0" borderId="12" xfId="73" applyNumberFormat="1" applyFont="1" applyFill="1" applyBorder="1" applyAlignment="1">
      <alignment horizontal="left" vertical="center"/>
      <protection/>
    </xf>
    <xf numFmtId="16" fontId="24" fillId="0" borderId="12" xfId="73" applyNumberFormat="1" applyFont="1" applyFill="1" applyBorder="1" applyAlignment="1">
      <alignment horizontal="left" vertical="center"/>
      <protection/>
    </xf>
    <xf numFmtId="168" fontId="24" fillId="0" borderId="12" xfId="0" applyNumberFormat="1" applyFont="1" applyFill="1" applyBorder="1" applyAlignment="1" applyProtection="1">
      <alignment horizontal="left" vertical="center" indent="4"/>
      <protection/>
    </xf>
    <xf numFmtId="3" fontId="53" fillId="0" borderId="12" xfId="0" applyNumberFormat="1" applyFont="1" applyFill="1" applyBorder="1" applyAlignment="1">
      <alignment horizontal="left" vertical="center"/>
    </xf>
    <xf numFmtId="3" fontId="54" fillId="0" borderId="12" xfId="0" applyNumberFormat="1" applyFont="1" applyFill="1" applyBorder="1" applyAlignment="1">
      <alignment horizontal="left" vertical="center"/>
    </xf>
    <xf numFmtId="1" fontId="33" fillId="0" borderId="12" xfId="72" applyNumberFormat="1" applyFont="1" applyFill="1" applyBorder="1" applyAlignment="1">
      <alignment horizontal="left"/>
      <protection/>
    </xf>
    <xf numFmtId="1" fontId="0" fillId="0" borderId="12" xfId="72" applyNumberFormat="1" applyFont="1" applyFill="1" applyBorder="1">
      <alignment/>
      <protection/>
    </xf>
    <xf numFmtId="4" fontId="0" fillId="0" borderId="12" xfId="72" applyNumberFormat="1" applyFont="1" applyFill="1" applyBorder="1" applyAlignment="1">
      <alignment/>
      <protection/>
    </xf>
    <xf numFmtId="1" fontId="0" fillId="0" borderId="12" xfId="72" applyNumberFormat="1" applyFont="1" applyFill="1" applyBorder="1" applyAlignment="1">
      <alignment horizontal="left"/>
      <protection/>
    </xf>
    <xf numFmtId="14" fontId="0" fillId="0" borderId="12" xfId="73" applyNumberFormat="1" applyFont="1" applyFill="1" applyBorder="1" applyAlignment="1">
      <alignment horizontal="left" vertical="center"/>
      <protection/>
    </xf>
    <xf numFmtId="4" fontId="43" fillId="0" borderId="12" xfId="73" applyNumberFormat="1" applyFont="1" applyFill="1" applyBorder="1" applyAlignment="1">
      <alignment vertical="center"/>
      <protection/>
    </xf>
    <xf numFmtId="3" fontId="43" fillId="0" borderId="12" xfId="7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 wrapText="1"/>
    </xf>
    <xf numFmtId="4" fontId="0" fillId="0" borderId="12" xfId="73" applyNumberFormat="1" applyFont="1" applyFill="1" applyBorder="1" applyAlignment="1">
      <alignment horizontal="center" vertical="center"/>
      <protection/>
    </xf>
    <xf numFmtId="3" fontId="0" fillId="0" borderId="12" xfId="73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4" fillId="0" borderId="12" xfId="73" applyFont="1" applyFill="1" applyBorder="1" applyAlignment="1">
      <alignment horizontal="left" vertical="center" wrapText="1"/>
      <protection/>
    </xf>
    <xf numFmtId="0" fontId="34" fillId="0" borderId="12" xfId="73" applyFont="1" applyFill="1" applyBorder="1" applyAlignment="1">
      <alignment horizontal="left" vertical="center"/>
      <protection/>
    </xf>
    <xf numFmtId="4" fontId="34" fillId="0" borderId="12" xfId="73" applyNumberFormat="1" applyFont="1" applyFill="1" applyBorder="1" applyAlignment="1">
      <alignment vertical="center"/>
      <protection/>
    </xf>
    <xf numFmtId="0" fontId="34" fillId="0" borderId="12" xfId="74" applyFont="1" applyFill="1" applyBorder="1">
      <alignment/>
      <protection/>
    </xf>
    <xf numFmtId="0" fontId="34" fillId="0" borderId="12" xfId="74" applyFont="1" applyFill="1" applyBorder="1" applyAlignment="1">
      <alignment horizontal="left"/>
      <protection/>
    </xf>
    <xf numFmtId="4" fontId="34" fillId="0" borderId="12" xfId="74" applyNumberFormat="1" applyFont="1" applyFill="1" applyBorder="1" applyAlignment="1">
      <alignment/>
      <protection/>
    </xf>
    <xf numFmtId="0" fontId="0" fillId="0" borderId="42" xfId="0" applyFont="1" applyFill="1" applyBorder="1" applyAlignment="1">
      <alignment horizontal="left" vertical="center" wrapText="1"/>
    </xf>
    <xf numFmtId="0" fontId="0" fillId="0" borderId="12" xfId="74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wrapText="1"/>
    </xf>
    <xf numFmtId="4" fontId="0" fillId="0" borderId="12" xfId="74" applyNumberFormat="1" applyFont="1" applyFill="1" applyBorder="1" applyAlignment="1">
      <alignment/>
      <protection/>
    </xf>
    <xf numFmtId="0" fontId="34" fillId="0" borderId="12" xfId="0" applyFont="1" applyFill="1" applyBorder="1" applyAlignment="1">
      <alignment horizontal="left" wrapText="1"/>
    </xf>
    <xf numFmtId="4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39" fillId="0" borderId="12" xfId="73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 vertical="justify" wrapText="1"/>
    </xf>
    <xf numFmtId="0" fontId="39" fillId="0" borderId="12" xfId="73" applyFont="1" applyFill="1" applyBorder="1">
      <alignment/>
      <protection/>
    </xf>
    <xf numFmtId="0" fontId="48" fillId="0" borderId="12" xfId="73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/>
    </xf>
    <xf numFmtId="0" fontId="55" fillId="0" borderId="17" xfId="0" applyFont="1" applyFill="1" applyBorder="1" applyAlignment="1">
      <alignment wrapText="1"/>
    </xf>
    <xf numFmtId="0" fontId="55" fillId="0" borderId="18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 wrapText="1"/>
    </xf>
    <xf numFmtId="0" fontId="24" fillId="0" borderId="12" xfId="73" applyFont="1" applyFill="1" applyBorder="1" applyAlignment="1">
      <alignment horizontal="left"/>
      <protection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 wrapText="1"/>
    </xf>
    <xf numFmtId="4" fontId="0" fillId="0" borderId="0" xfId="73" applyNumberFormat="1" applyFont="1" applyFill="1" applyBorder="1" applyAlignment="1">
      <alignment vertical="center"/>
      <protection/>
    </xf>
    <xf numFmtId="4" fontId="0" fillId="0" borderId="0" xfId="73" applyNumberFormat="1" applyFont="1" applyFill="1" applyBorder="1" applyAlignment="1">
      <alignment horizontal="left" vertical="center"/>
      <protection/>
    </xf>
    <xf numFmtId="0" fontId="0" fillId="0" borderId="12" xfId="73" applyFont="1" applyFill="1" applyBorder="1" applyAlignment="1">
      <alignment horizontal="left" vertical="center" wrapText="1" indent="5"/>
      <protection/>
    </xf>
    <xf numFmtId="0" fontId="30" fillId="22" borderId="12" xfId="0" applyFont="1" applyFill="1" applyBorder="1" applyAlignment="1">
      <alignment/>
    </xf>
    <xf numFmtId="0" fontId="24" fillId="22" borderId="12" xfId="0" applyFont="1" applyFill="1" applyBorder="1" applyAlignment="1">
      <alignment horizontal="left" vertical="center"/>
    </xf>
    <xf numFmtId="0" fontId="24" fillId="22" borderId="12" xfId="73" applyFont="1" applyFill="1" applyBorder="1" applyAlignment="1">
      <alignment horizontal="left" vertical="center"/>
      <protection/>
    </xf>
    <xf numFmtId="4" fontId="24" fillId="0" borderId="0" xfId="73" applyNumberFormat="1" applyFont="1" applyFill="1" applyBorder="1" applyAlignment="1">
      <alignment vertical="center"/>
      <protection/>
    </xf>
    <xf numFmtId="49" fontId="56" fillId="0" borderId="12" xfId="0" applyNumberFormat="1" applyFont="1" applyFill="1" applyBorder="1" applyAlignment="1">
      <alignment horizontal="left" vertical="center" wrapText="1"/>
    </xf>
    <xf numFmtId="4" fontId="51" fillId="0" borderId="0" xfId="73" applyNumberFormat="1" applyFont="1" applyFill="1" applyBorder="1" applyAlignment="1">
      <alignment vertical="center"/>
      <protection/>
    </xf>
    <xf numFmtId="4" fontId="24" fillId="0" borderId="0" xfId="0" applyNumberFormat="1" applyFont="1" applyFill="1" applyBorder="1" applyAlignment="1">
      <alignment horizontal="left" vertical="center"/>
    </xf>
    <xf numFmtId="4" fontId="24" fillId="0" borderId="0" xfId="73" applyNumberFormat="1" applyFont="1" applyFill="1" applyBorder="1" applyAlignment="1">
      <alignment horizontal="left" vertical="center"/>
      <protection/>
    </xf>
    <xf numFmtId="49" fontId="54" fillId="0" borderId="12" xfId="0" applyNumberFormat="1" applyFont="1" applyFill="1" applyBorder="1" applyAlignment="1">
      <alignment horizontal="left" vertical="center"/>
    </xf>
    <xf numFmtId="3" fontId="24" fillId="0" borderId="12" xfId="73" applyNumberFormat="1" applyFont="1" applyFill="1" applyBorder="1" applyAlignment="1" quotePrefix="1">
      <alignment vertical="center"/>
      <protection/>
    </xf>
    <xf numFmtId="0" fontId="2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vertical="top" wrapText="1"/>
    </xf>
    <xf numFmtId="49" fontId="24" fillId="25" borderId="12" xfId="0" applyNumberFormat="1" applyFont="1" applyFill="1" applyBorder="1" applyAlignment="1">
      <alignment/>
    </xf>
    <xf numFmtId="4" fontId="24" fillId="25" borderId="12" xfId="0" applyNumberFormat="1" applyFont="1" applyFill="1" applyBorder="1" applyAlignment="1">
      <alignment/>
    </xf>
    <xf numFmtId="49" fontId="0" fillId="25" borderId="12" xfId="0" applyNumberFormat="1" applyFont="1" applyFill="1" applyBorder="1" applyAlignment="1">
      <alignment/>
    </xf>
    <xf numFmtId="4" fontId="0" fillId="25" borderId="12" xfId="0" applyNumberFormat="1" applyFont="1" applyFill="1" applyBorder="1" applyAlignment="1">
      <alignment/>
    </xf>
    <xf numFmtId="0" fontId="24" fillId="25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left" vertical="center" indent="2"/>
    </xf>
    <xf numFmtId="0" fontId="0" fillId="25" borderId="12" xfId="0" applyFont="1" applyFill="1" applyBorder="1" applyAlignment="1">
      <alignment/>
    </xf>
    <xf numFmtId="0" fontId="56" fillId="0" borderId="12" xfId="0" applyFont="1" applyFill="1" applyBorder="1" applyAlignment="1">
      <alignment horizontal="left" vertical="center"/>
    </xf>
    <xf numFmtId="49" fontId="56" fillId="0" borderId="12" xfId="0" applyNumberFormat="1" applyFont="1" applyFill="1" applyBorder="1" applyAlignment="1">
      <alignment horizontal="left" vertical="center"/>
    </xf>
    <xf numFmtId="4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left" vertical="top"/>
    </xf>
    <xf numFmtId="0" fontId="0" fillId="25" borderId="18" xfId="0" applyFont="1" applyFill="1" applyBorder="1" applyAlignment="1">
      <alignment/>
    </xf>
    <xf numFmtId="4" fontId="0" fillId="4" borderId="12" xfId="73" applyNumberFormat="1" applyFont="1" applyFill="1" applyBorder="1" applyAlignment="1">
      <alignment vertical="center"/>
      <protection/>
    </xf>
    <xf numFmtId="3" fontId="0" fillId="4" borderId="12" xfId="73" applyNumberFormat="1" applyFont="1" applyFill="1" applyBorder="1" applyAlignment="1">
      <alignment vertical="center"/>
      <protection/>
    </xf>
    <xf numFmtId="0" fontId="0" fillId="0" borderId="39" xfId="73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 vertical="center" indent="2"/>
    </xf>
    <xf numFmtId="0" fontId="0" fillId="0" borderId="43" xfId="0" applyFont="1" applyFill="1" applyBorder="1" applyAlignment="1">
      <alignment vertical="center"/>
    </xf>
    <xf numFmtId="0" fontId="0" fillId="0" borderId="12" xfId="73" applyFont="1" applyFill="1" applyBorder="1" applyAlignment="1">
      <alignment horizontal="left" vertical="center" indent="3"/>
      <protection/>
    </xf>
    <xf numFmtId="0" fontId="28" fillId="0" borderId="12" xfId="73" applyFont="1" applyFill="1" applyBorder="1" applyAlignment="1" quotePrefix="1">
      <alignment horizontal="left" vertical="center"/>
      <protection/>
    </xf>
    <xf numFmtId="4" fontId="28" fillId="0" borderId="12" xfId="73" applyNumberFormat="1" applyFont="1" applyFill="1" applyBorder="1" applyAlignment="1" quotePrefix="1">
      <alignment vertical="center"/>
      <protection/>
    </xf>
    <xf numFmtId="0" fontId="24" fillId="22" borderId="12" xfId="0" applyFont="1" applyFill="1" applyBorder="1" applyAlignment="1">
      <alignment/>
    </xf>
    <xf numFmtId="0" fontId="24" fillId="0" borderId="12" xfId="73" applyFont="1" applyFill="1" applyBorder="1" applyAlignment="1">
      <alignment horizontal="left" vertical="center" indent="3"/>
      <protection/>
    </xf>
    <xf numFmtId="0" fontId="24" fillId="0" borderId="12" xfId="73" applyFont="1" applyFill="1" applyBorder="1" applyAlignment="1">
      <alignment horizontal="left" vertical="center" indent="4"/>
      <protection/>
    </xf>
    <xf numFmtId="49" fontId="24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9" fontId="52" fillId="0" borderId="12" xfId="0" applyNumberFormat="1" applyFont="1" applyFill="1" applyBorder="1" applyAlignment="1" quotePrefix="1">
      <alignment horizontal="left" vertical="center"/>
    </xf>
    <xf numFmtId="49" fontId="52" fillId="0" borderId="12" xfId="0" applyNumberFormat="1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4" fillId="0" borderId="12" xfId="73" applyFont="1" applyFill="1" applyBorder="1" applyAlignment="1">
      <alignment horizontal="left" vertical="center" indent="2"/>
      <protection/>
    </xf>
    <xf numFmtId="0" fontId="0" fillId="0" borderId="12" xfId="73" applyFont="1" applyFill="1" applyBorder="1" applyAlignment="1">
      <alignment horizontal="left" vertical="center" indent="4"/>
      <protection/>
    </xf>
    <xf numFmtId="0" fontId="0" fillId="0" borderId="12" xfId="73" applyFont="1" applyFill="1" applyBorder="1" applyAlignment="1">
      <alignment horizontal="left" vertical="center" wrapText="1"/>
      <protection/>
    </xf>
    <xf numFmtId="49" fontId="24" fillId="0" borderId="12" xfId="0" applyNumberFormat="1" applyFont="1" applyFill="1" applyBorder="1" applyAlignment="1">
      <alignment horizontal="left" vertical="center"/>
    </xf>
    <xf numFmtId="0" fontId="34" fillId="0" borderId="12" xfId="73" applyFont="1" applyFill="1" applyBorder="1" applyAlignment="1">
      <alignment horizontal="left" vertical="center" indent="4"/>
      <protection/>
    </xf>
    <xf numFmtId="49" fontId="24" fillId="22" borderId="12" xfId="0" applyNumberFormat="1" applyFont="1" applyFill="1" applyBorder="1" applyAlignment="1">
      <alignment horizontal="left" vertical="center"/>
    </xf>
    <xf numFmtId="49" fontId="33" fillId="22" borderId="12" xfId="0" applyNumberFormat="1" applyFont="1" applyFill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24" fillId="0" borderId="12" xfId="73" applyFont="1" applyFill="1" applyBorder="1" applyAlignment="1">
      <alignment horizontal="left" vertical="center" indent="5"/>
      <protection/>
    </xf>
    <xf numFmtId="0" fontId="0" fillId="0" borderId="12" xfId="73" applyFont="1" applyFill="1" applyBorder="1" applyAlignment="1">
      <alignment horizontal="left" vertical="center" indent="5"/>
      <protection/>
    </xf>
    <xf numFmtId="0" fontId="24" fillId="22" borderId="12" xfId="0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24" fillId="22" borderId="12" xfId="0" applyNumberFormat="1" applyFont="1" applyFill="1" applyBorder="1" applyAlignment="1">
      <alignment horizontal="left" wrapText="1"/>
    </xf>
    <xf numFmtId="0" fontId="24" fillId="22" borderId="12" xfId="73" applyFont="1" applyFill="1" applyBorder="1" applyAlignment="1">
      <alignment horizontal="left"/>
      <protection/>
    </xf>
    <xf numFmtId="4" fontId="24" fillId="22" borderId="12" xfId="73" applyNumberFormat="1" applyFont="1" applyFill="1" applyBorder="1" applyAlignment="1">
      <alignment/>
      <protection/>
    </xf>
    <xf numFmtId="0" fontId="0" fillId="0" borderId="12" xfId="0" applyNumberFormat="1" applyFont="1" applyFill="1" applyBorder="1" applyAlignment="1">
      <alignment horizontal="fill" wrapText="1"/>
    </xf>
    <xf numFmtId="0" fontId="33" fillId="0" borderId="12" xfId="0" applyFont="1" applyFill="1" applyBorder="1" applyAlignment="1">
      <alignment horizontal="left" vertical="center"/>
    </xf>
    <xf numFmtId="49" fontId="24" fillId="22" borderId="12" xfId="0" applyNumberFormat="1" applyFont="1" applyFill="1" applyBorder="1" applyAlignment="1">
      <alignment horizontal="left"/>
    </xf>
    <xf numFmtId="0" fontId="33" fillId="22" borderId="12" xfId="0" applyFont="1" applyFill="1" applyBorder="1" applyAlignment="1">
      <alignment horizontal="left" vertical="center"/>
    </xf>
    <xf numFmtId="0" fontId="24" fillId="22" borderId="12" xfId="0" applyFont="1" applyFill="1" applyBorder="1" applyAlignment="1">
      <alignment horizontal="left"/>
    </xf>
    <xf numFmtId="0" fontId="24" fillId="22" borderId="12" xfId="0" applyFont="1" applyFill="1" applyBorder="1" applyAlignment="1">
      <alignment horizontal="left" vertical="center" wrapText="1"/>
    </xf>
    <xf numFmtId="0" fontId="24" fillId="0" borderId="12" xfId="73" applyFont="1" applyFill="1" applyBorder="1" applyAlignment="1">
      <alignment horizontal="left" vertical="center" wrapText="1" indent="3"/>
      <protection/>
    </xf>
    <xf numFmtId="0" fontId="24" fillId="0" borderId="12" xfId="73" applyFont="1" applyFill="1" applyBorder="1" applyAlignment="1">
      <alignment horizontal="left" vertical="center" wrapText="1" indent="4"/>
      <protection/>
    </xf>
    <xf numFmtId="0" fontId="24" fillId="0" borderId="12" xfId="73" applyFont="1" applyFill="1" applyBorder="1" applyAlignment="1" quotePrefix="1">
      <alignment horizontal="left" vertical="center"/>
      <protection/>
    </xf>
    <xf numFmtId="4" fontId="24" fillId="0" borderId="12" xfId="73" applyNumberFormat="1" applyFont="1" applyFill="1" applyBorder="1" applyAlignment="1" quotePrefix="1">
      <alignment vertical="center"/>
      <protection/>
    </xf>
    <xf numFmtId="0" fontId="0" fillId="0" borderId="12" xfId="0" applyFont="1" applyFill="1" applyBorder="1" applyAlignment="1" quotePrefix="1">
      <alignment horizontal="left" vertical="center" wrapText="1"/>
    </xf>
    <xf numFmtId="4" fontId="0" fillId="0" borderId="0" xfId="80" applyNumberFormat="1" applyFont="1" applyFill="1" applyAlignment="1">
      <alignment vertical="center"/>
    </xf>
    <xf numFmtId="0" fontId="0" fillId="0" borderId="12" xfId="73" applyFont="1" applyFill="1" applyBorder="1" applyAlignment="1">
      <alignment horizontal="left" vertical="center" indent="6"/>
      <protection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/>
    </xf>
    <xf numFmtId="4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left" vertical="top" wrapText="1"/>
    </xf>
    <xf numFmtId="49" fontId="0" fillId="25" borderId="12" xfId="0" applyNumberFormat="1" applyFont="1" applyFill="1" applyBorder="1" applyAlignment="1">
      <alignment horizontal="left"/>
    </xf>
    <xf numFmtId="0" fontId="24" fillId="0" borderId="12" xfId="73" applyFont="1" applyFill="1" applyBorder="1" applyAlignment="1">
      <alignment horizontal="left" vertical="center" indent="2"/>
      <protection/>
    </xf>
    <xf numFmtId="0" fontId="28" fillId="0" borderId="12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73" applyFont="1" applyFill="1" applyBorder="1" applyAlignment="1">
      <alignment horizontal="left" vertical="center" wrapText="1" indent="5"/>
      <protection/>
    </xf>
    <xf numFmtId="49" fontId="52" fillId="0" borderId="12" xfId="0" applyNumberFormat="1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 indent="2"/>
    </xf>
    <xf numFmtId="0" fontId="34" fillId="0" borderId="12" xfId="0" applyFont="1" applyFill="1" applyBorder="1" applyAlignment="1">
      <alignment horizontal="left" vertical="center"/>
    </xf>
    <xf numFmtId="0" fontId="33" fillId="0" borderId="12" xfId="73" applyFont="1" applyFill="1" applyBorder="1" applyAlignment="1">
      <alignment horizontal="left" vertical="center" indent="2"/>
      <protection/>
    </xf>
    <xf numFmtId="0" fontId="24" fillId="22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0" fontId="0" fillId="0" borderId="12" xfId="73" applyFont="1" applyFill="1" applyBorder="1" applyAlignment="1">
      <alignment vertical="center" wrapText="1"/>
      <protection/>
    </xf>
    <xf numFmtId="0" fontId="0" fillId="0" borderId="0" xfId="73" applyFont="1" applyFill="1" applyBorder="1" applyAlignment="1">
      <alignment horizontal="left" vertical="center" indent="3"/>
      <protection/>
    </xf>
    <xf numFmtId="0" fontId="0" fillId="0" borderId="0" xfId="73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0" fontId="28" fillId="0" borderId="0" xfId="73" applyFont="1" applyFill="1" applyBorder="1" applyAlignment="1">
      <alignment horizontal="left" vertical="center"/>
      <protection/>
    </xf>
    <xf numFmtId="0" fontId="28" fillId="0" borderId="0" xfId="73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4" fontId="28" fillId="0" borderId="0" xfId="73" applyNumberFormat="1" applyFont="1" applyFill="1" applyBorder="1" applyAlignment="1">
      <alignment horizontal="center" vertical="center"/>
      <protection/>
    </xf>
    <xf numFmtId="4" fontId="28" fillId="0" borderId="0" xfId="73" applyNumberFormat="1" applyFont="1" applyFill="1" applyBorder="1" applyAlignment="1">
      <alignment horizontal="left" vertical="center"/>
      <protection/>
    </xf>
    <xf numFmtId="4" fontId="28" fillId="0" borderId="0" xfId="73" applyNumberFormat="1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left" vertical="center" indent="3"/>
      <protection/>
    </xf>
    <xf numFmtId="0" fontId="24" fillId="0" borderId="0" xfId="74" applyFont="1" applyFill="1" applyBorder="1" applyAlignment="1">
      <alignment vertical="center"/>
      <protection/>
    </xf>
    <xf numFmtId="0" fontId="28" fillId="0" borderId="0" xfId="74" applyFont="1" applyFill="1" applyBorder="1" applyAlignment="1">
      <alignment horizontal="center" vertical="center"/>
      <protection/>
    </xf>
    <xf numFmtId="4" fontId="0" fillId="0" borderId="0" xfId="74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74" applyFont="1" applyFill="1" applyBorder="1" applyAlignment="1">
      <alignment horizontal="center" vertical="center"/>
      <protection/>
    </xf>
    <xf numFmtId="4" fontId="24" fillId="0" borderId="0" xfId="74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/>
    </xf>
    <xf numFmtId="4" fontId="24" fillId="0" borderId="16" xfId="73" applyNumberFormat="1" applyFont="1" applyFill="1" applyBorder="1" applyAlignment="1">
      <alignment horizontal="center" vertical="center"/>
      <protection/>
    </xf>
    <xf numFmtId="49" fontId="30" fillId="22" borderId="17" xfId="0" applyNumberFormat="1" applyFont="1" applyFill="1" applyBorder="1" applyAlignment="1">
      <alignment horizontal="left" wrapText="1"/>
    </xf>
    <xf numFmtId="49" fontId="30" fillId="22" borderId="16" xfId="0" applyNumberFormat="1" applyFont="1" applyFill="1" applyBorder="1" applyAlignment="1">
      <alignment horizontal="left" wrapText="1"/>
    </xf>
    <xf numFmtId="49" fontId="30" fillId="22" borderId="18" xfId="0" applyNumberFormat="1" applyFont="1" applyFill="1" applyBorder="1" applyAlignment="1">
      <alignment horizontal="left" wrapText="1"/>
    </xf>
    <xf numFmtId="0" fontId="0" fillId="22" borderId="12" xfId="0" applyFont="1" applyFill="1" applyBorder="1" applyAlignment="1">
      <alignment horizontal="center"/>
    </xf>
    <xf numFmtId="0" fontId="24" fillId="22" borderId="12" xfId="74" applyFont="1" applyFill="1" applyBorder="1" applyAlignment="1">
      <alignment horizontal="left"/>
      <protection/>
    </xf>
    <xf numFmtId="4" fontId="24" fillId="22" borderId="12" xfId="74" applyNumberFormat="1" applyFont="1" applyFill="1" applyBorder="1" applyAlignment="1">
      <alignment/>
      <protection/>
    </xf>
    <xf numFmtId="4" fontId="24" fillId="22" borderId="12" xfId="74" applyNumberFormat="1" applyFont="1" applyFill="1" applyBorder="1" applyAlignment="1">
      <alignment/>
      <protection/>
    </xf>
    <xf numFmtId="4" fontId="24" fillId="22" borderId="17" xfId="74" applyNumberFormat="1" applyFont="1" applyFill="1" applyBorder="1" applyAlignment="1">
      <alignment/>
      <protection/>
    </xf>
    <xf numFmtId="3" fontId="24" fillId="22" borderId="17" xfId="74" applyNumberFormat="1" applyFont="1" applyFill="1" applyBorder="1" applyAlignment="1">
      <alignment/>
      <protection/>
    </xf>
    <xf numFmtId="3" fontId="24" fillId="22" borderId="12" xfId="74" applyNumberFormat="1" applyFont="1" applyFill="1" applyBorder="1" applyAlignment="1">
      <alignment/>
      <protection/>
    </xf>
    <xf numFmtId="0" fontId="24" fillId="0" borderId="12" xfId="74" applyFont="1" applyFill="1" applyBorder="1" applyAlignment="1" quotePrefix="1">
      <alignment horizontal="left"/>
      <protection/>
    </xf>
    <xf numFmtId="4" fontId="24" fillId="0" borderId="12" xfId="74" applyNumberFormat="1" applyFont="1" applyFill="1" applyBorder="1" applyAlignment="1" quotePrefix="1">
      <alignment/>
      <protection/>
    </xf>
    <xf numFmtId="4" fontId="24" fillId="0" borderId="12" xfId="74" applyNumberFormat="1" applyFont="1" applyFill="1" applyBorder="1" applyAlignment="1">
      <alignment/>
      <protection/>
    </xf>
    <xf numFmtId="4" fontId="24" fillId="0" borderId="17" xfId="74" applyNumberFormat="1" applyFont="1" applyFill="1" applyBorder="1" applyAlignment="1">
      <alignment/>
      <protection/>
    </xf>
    <xf numFmtId="3" fontId="24" fillId="0" borderId="17" xfId="74" applyNumberFormat="1" applyFont="1" applyFill="1" applyBorder="1" applyAlignment="1">
      <alignment/>
      <protection/>
    </xf>
    <xf numFmtId="3" fontId="24" fillId="0" borderId="12" xfId="74" applyNumberFormat="1" applyFont="1" applyFill="1" applyBorder="1" applyAlignment="1">
      <alignment/>
      <protection/>
    </xf>
    <xf numFmtId="0" fontId="24" fillId="0" borderId="12" xfId="74" applyFont="1" applyFill="1" applyBorder="1" applyAlignment="1" quotePrefix="1">
      <alignment/>
      <protection/>
    </xf>
    <xf numFmtId="16" fontId="24" fillId="0" borderId="12" xfId="74" applyNumberFormat="1" applyFont="1" applyFill="1" applyBorder="1" applyAlignment="1" quotePrefix="1">
      <alignment horizontal="left"/>
      <protection/>
    </xf>
    <xf numFmtId="16" fontId="0" fillId="0" borderId="12" xfId="74" applyNumberFormat="1" applyFont="1" applyFill="1" applyBorder="1" applyAlignment="1" quotePrefix="1">
      <alignment horizontal="left"/>
      <protection/>
    </xf>
    <xf numFmtId="4" fontId="0" fillId="0" borderId="12" xfId="74" applyNumberFormat="1" applyFont="1" applyFill="1" applyBorder="1" applyAlignment="1" quotePrefix="1">
      <alignment/>
      <protection/>
    </xf>
    <xf numFmtId="4" fontId="0" fillId="0" borderId="17" xfId="74" applyNumberFormat="1" applyFont="1" applyFill="1" applyBorder="1" applyAlignment="1">
      <alignment/>
      <protection/>
    </xf>
    <xf numFmtId="3" fontId="0" fillId="0" borderId="17" xfId="74" applyNumberFormat="1" applyFont="1" applyFill="1" applyBorder="1" applyAlignment="1">
      <alignment/>
      <protection/>
    </xf>
    <xf numFmtId="3" fontId="0" fillId="0" borderId="12" xfId="74" applyNumberFormat="1" applyFont="1" applyFill="1" applyBorder="1" applyAlignment="1">
      <alignment/>
      <protection/>
    </xf>
    <xf numFmtId="0" fontId="58" fillId="0" borderId="12" xfId="0" applyFont="1" applyFill="1" applyBorder="1" applyAlignment="1">
      <alignment/>
    </xf>
    <xf numFmtId="0" fontId="24" fillId="0" borderId="12" xfId="74" applyFont="1" applyFill="1" applyBorder="1" applyAlignment="1">
      <alignment/>
      <protection/>
    </xf>
    <xf numFmtId="0" fontId="0" fillId="0" borderId="12" xfId="74" applyFont="1" applyFill="1" applyBorder="1">
      <alignment/>
      <protection/>
    </xf>
    <xf numFmtId="49" fontId="24" fillId="0" borderId="12" xfId="74" applyNumberFormat="1" applyFont="1" applyFill="1" applyBorder="1" applyAlignment="1">
      <alignment horizontal="left"/>
      <protection/>
    </xf>
    <xf numFmtId="49" fontId="0" fillId="0" borderId="12" xfId="74" applyNumberFormat="1" applyFont="1" applyFill="1" applyBorder="1" applyAlignment="1">
      <alignment horizontal="left"/>
      <protection/>
    </xf>
    <xf numFmtId="0" fontId="0" fillId="0" borderId="12" xfId="74" applyFont="1" applyFill="1" applyBorder="1" applyAlignment="1" quotePrefix="1">
      <alignment horizontal="left"/>
      <protection/>
    </xf>
    <xf numFmtId="0" fontId="34" fillId="0" borderId="12" xfId="74" applyFont="1" applyFill="1" applyBorder="1" applyAlignment="1" quotePrefix="1">
      <alignment horizontal="left"/>
      <protection/>
    </xf>
    <xf numFmtId="4" fontId="34" fillId="0" borderId="12" xfId="74" applyNumberFormat="1" applyFont="1" applyFill="1" applyBorder="1" applyAlignment="1" quotePrefix="1">
      <alignment/>
      <protection/>
    </xf>
    <xf numFmtId="0" fontId="39" fillId="0" borderId="12" xfId="74" applyFont="1" applyFill="1" applyBorder="1">
      <alignment/>
      <protection/>
    </xf>
    <xf numFmtId="0" fontId="0" fillId="0" borderId="12" xfId="74" applyFont="1" applyFill="1" applyBorder="1" applyAlignment="1">
      <alignment horizontal="left" wrapText="1"/>
      <protection/>
    </xf>
    <xf numFmtId="0" fontId="54" fillId="0" borderId="12" xfId="0" applyFont="1" applyFill="1" applyBorder="1" applyAlignment="1">
      <alignment/>
    </xf>
    <xf numFmtId="14" fontId="0" fillId="0" borderId="12" xfId="74" applyNumberFormat="1" applyFont="1" applyFill="1" applyBorder="1" applyAlignment="1" quotePrefix="1">
      <alignment horizontal="left"/>
      <protection/>
    </xf>
    <xf numFmtId="3" fontId="0" fillId="0" borderId="12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16" fontId="34" fillId="0" borderId="12" xfId="74" applyNumberFormat="1" applyFont="1" applyFill="1" applyBorder="1" applyAlignment="1" quotePrefix="1">
      <alignment horizontal="left"/>
      <protection/>
    </xf>
    <xf numFmtId="49" fontId="0" fillId="0" borderId="12" xfId="0" applyNumberFormat="1" applyFont="1" applyFill="1" applyBorder="1" applyAlignment="1" quotePrefix="1">
      <alignment horizontal="left" vertical="top"/>
    </xf>
    <xf numFmtId="16" fontId="0" fillId="0" borderId="12" xfId="74" applyNumberFormat="1" applyFont="1" applyFill="1" applyBorder="1" applyAlignment="1">
      <alignment horizontal="left"/>
      <protection/>
    </xf>
    <xf numFmtId="16" fontId="34" fillId="0" borderId="12" xfId="74" applyNumberFormat="1" applyFont="1" applyFill="1" applyBorder="1" applyAlignment="1">
      <alignment horizontal="left"/>
      <protection/>
    </xf>
    <xf numFmtId="16" fontId="24" fillId="0" borderId="12" xfId="74" applyNumberFormat="1" applyFont="1" applyFill="1" applyBorder="1" applyAlignment="1">
      <alignment horizontal="left"/>
      <protection/>
    </xf>
    <xf numFmtId="0" fontId="24" fillId="0" borderId="12" xfId="0" applyFont="1" applyFill="1" applyBorder="1" applyAlignment="1">
      <alignment vertical="top" wrapText="1"/>
    </xf>
    <xf numFmtId="0" fontId="24" fillId="0" borderId="12" xfId="74" applyFont="1" applyFill="1" applyBorder="1" applyAlignment="1">
      <alignment horizontal="left"/>
      <protection/>
    </xf>
    <xf numFmtId="3" fontId="53" fillId="0" borderId="12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3" fontId="24" fillId="0" borderId="12" xfId="0" applyNumberFormat="1" applyFont="1" applyFill="1" applyBorder="1" applyAlignment="1">
      <alignment vertical="top"/>
    </xf>
    <xf numFmtId="3" fontId="24" fillId="0" borderId="12" xfId="0" applyNumberFormat="1" applyFont="1" applyFill="1" applyBorder="1" applyAlignment="1">
      <alignment wrapText="1"/>
    </xf>
    <xf numFmtId="0" fontId="0" fillId="0" borderId="12" xfId="74" applyFont="1" applyFill="1" applyBorder="1" applyAlignment="1">
      <alignment/>
      <protection/>
    </xf>
    <xf numFmtId="1" fontId="0" fillId="0" borderId="12" xfId="72" applyNumberFormat="1" applyFont="1" applyFill="1" applyBorder="1" applyAlignment="1">
      <alignment/>
      <protection/>
    </xf>
    <xf numFmtId="0" fontId="43" fillId="0" borderId="12" xfId="0" applyFont="1" applyFill="1" applyBorder="1" applyAlignment="1">
      <alignment wrapText="1"/>
    </xf>
    <xf numFmtId="0" fontId="43" fillId="0" borderId="12" xfId="74" applyFont="1" applyFill="1" applyBorder="1" applyAlignment="1">
      <alignment horizontal="left" wrapText="1"/>
      <protection/>
    </xf>
    <xf numFmtId="4" fontId="43" fillId="0" borderId="12" xfId="74" applyNumberFormat="1" applyFont="1" applyFill="1" applyBorder="1" applyAlignment="1">
      <alignment wrapText="1"/>
      <protection/>
    </xf>
    <xf numFmtId="4" fontId="43" fillId="0" borderId="12" xfId="74" applyNumberFormat="1" applyFont="1" applyFill="1" applyBorder="1" applyAlignment="1">
      <alignment/>
      <protection/>
    </xf>
    <xf numFmtId="4" fontId="43" fillId="0" borderId="17" xfId="74" applyNumberFormat="1" applyFont="1" applyFill="1" applyBorder="1" applyAlignment="1">
      <alignment/>
      <protection/>
    </xf>
    <xf numFmtId="3" fontId="43" fillId="0" borderId="17" xfId="74" applyNumberFormat="1" applyFont="1" applyFill="1" applyBorder="1" applyAlignment="1">
      <alignment/>
      <protection/>
    </xf>
    <xf numFmtId="3" fontId="43" fillId="0" borderId="12" xfId="74" applyNumberFormat="1" applyFont="1" applyFill="1" applyBorder="1" applyAlignment="1">
      <alignment/>
      <protection/>
    </xf>
    <xf numFmtId="0" fontId="24" fillId="0" borderId="12" xfId="0" applyFont="1" applyFill="1" applyBorder="1" applyAlignment="1">
      <alignment wrapText="1"/>
    </xf>
    <xf numFmtId="4" fontId="0" fillId="0" borderId="12" xfId="74" applyNumberFormat="1" applyFont="1" applyFill="1" applyBorder="1" applyAlignment="1">
      <alignment horizontal="right"/>
      <protection/>
    </xf>
    <xf numFmtId="4" fontId="0" fillId="0" borderId="17" xfId="74" applyNumberFormat="1" applyFont="1" applyFill="1" applyBorder="1" applyAlignment="1">
      <alignment horizontal="right"/>
      <protection/>
    </xf>
    <xf numFmtId="3" fontId="0" fillId="0" borderId="17" xfId="74" applyNumberFormat="1" applyFont="1" applyFill="1" applyBorder="1" applyAlignment="1">
      <alignment horizontal="right"/>
      <protection/>
    </xf>
    <xf numFmtId="3" fontId="0" fillId="0" borderId="12" xfId="74" applyNumberFormat="1" applyFont="1" applyFill="1" applyBorder="1" applyAlignment="1">
      <alignment horizontal="right"/>
      <protection/>
    </xf>
    <xf numFmtId="0" fontId="33" fillId="0" borderId="12" xfId="0" applyFont="1" applyFill="1" applyBorder="1" applyAlignment="1">
      <alignment/>
    </xf>
    <xf numFmtId="0" fontId="33" fillId="0" borderId="12" xfId="74" applyFont="1" applyFill="1" applyBorder="1">
      <alignment/>
      <protection/>
    </xf>
    <xf numFmtId="0" fontId="33" fillId="0" borderId="12" xfId="74" applyFont="1" applyFill="1" applyBorder="1" applyAlignment="1">
      <alignment horizontal="left"/>
      <protection/>
    </xf>
    <xf numFmtId="4" fontId="33" fillId="0" borderId="12" xfId="74" applyNumberFormat="1" applyFont="1" applyFill="1" applyBorder="1" applyAlignment="1">
      <alignment/>
      <protection/>
    </xf>
    <xf numFmtId="0" fontId="0" fillId="0" borderId="42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55" fillId="0" borderId="17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left"/>
    </xf>
    <xf numFmtId="4" fontId="0" fillId="0" borderId="12" xfId="74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>
      <alignment wrapText="1"/>
    </xf>
    <xf numFmtId="4" fontId="24" fillId="0" borderId="12" xfId="74" applyNumberFormat="1" applyFont="1" applyFill="1" applyBorder="1" applyAlignment="1" applyProtection="1">
      <alignment/>
      <protection/>
    </xf>
    <xf numFmtId="4" fontId="24" fillId="0" borderId="17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 horizontal="left" wrapText="1"/>
    </xf>
    <xf numFmtId="4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9" fontId="30" fillId="22" borderId="12" xfId="0" applyNumberFormat="1" applyFont="1" applyFill="1" applyBorder="1" applyAlignment="1">
      <alignment horizontal="left" wrapText="1"/>
    </xf>
    <xf numFmtId="4" fontId="24" fillId="22" borderId="12" xfId="74" applyNumberFormat="1" applyFont="1" applyFill="1" applyBorder="1" applyAlignment="1" applyProtection="1">
      <alignment/>
      <protection/>
    </xf>
    <xf numFmtId="4" fontId="24" fillId="22" borderId="17" xfId="74" applyNumberFormat="1" applyFont="1" applyFill="1" applyBorder="1" applyAlignment="1" applyProtection="1">
      <alignment/>
      <protection/>
    </xf>
    <xf numFmtId="3" fontId="24" fillId="22" borderId="17" xfId="74" applyNumberFormat="1" applyFont="1" applyFill="1" applyBorder="1" applyAlignment="1" applyProtection="1">
      <alignment/>
      <protection/>
    </xf>
    <xf numFmtId="3" fontId="24" fillId="22" borderId="12" xfId="74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74" applyFont="1" applyFill="1" applyBorder="1" applyAlignment="1" quotePrefix="1">
      <alignment horizontal="left"/>
      <protection/>
    </xf>
    <xf numFmtId="4" fontId="46" fillId="0" borderId="12" xfId="74" applyNumberFormat="1" applyFont="1" applyFill="1" applyBorder="1" applyAlignment="1" quotePrefix="1">
      <alignment/>
      <protection/>
    </xf>
    <xf numFmtId="4" fontId="24" fillId="0" borderId="12" xfId="74" applyNumberFormat="1" applyFont="1" applyFill="1" applyBorder="1" applyAlignment="1">
      <alignment/>
      <protection/>
    </xf>
    <xf numFmtId="4" fontId="24" fillId="0" borderId="17" xfId="74" applyNumberFormat="1" applyFont="1" applyFill="1" applyBorder="1" applyAlignment="1">
      <alignment/>
      <protection/>
    </xf>
    <xf numFmtId="3" fontId="24" fillId="0" borderId="17" xfId="74" applyNumberFormat="1" applyFont="1" applyFill="1" applyBorder="1" applyAlignment="1">
      <alignment/>
      <protection/>
    </xf>
    <xf numFmtId="3" fontId="24" fillId="0" borderId="12" xfId="74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12" xfId="74" applyFont="1" applyFill="1" applyBorder="1" applyAlignment="1">
      <alignment horizontal="left"/>
      <protection/>
    </xf>
    <xf numFmtId="4" fontId="0" fillId="0" borderId="12" xfId="74" applyNumberFormat="1" applyFont="1" applyFill="1" applyBorder="1" applyAlignment="1">
      <alignment/>
      <protection/>
    </xf>
    <xf numFmtId="4" fontId="0" fillId="0" borderId="17" xfId="74" applyNumberFormat="1" applyFont="1" applyFill="1" applyBorder="1" applyAlignment="1">
      <alignment/>
      <protection/>
    </xf>
    <xf numFmtId="3" fontId="0" fillId="0" borderId="17" xfId="74" applyNumberFormat="1" applyFont="1" applyFill="1" applyBorder="1" applyAlignment="1">
      <alignment/>
      <protection/>
    </xf>
    <xf numFmtId="3" fontId="0" fillId="0" borderId="12" xfId="74" applyNumberFormat="1" applyFont="1" applyFill="1" applyBorder="1" applyAlignment="1">
      <alignment/>
      <protection/>
    </xf>
    <xf numFmtId="49" fontId="24" fillId="22" borderId="12" xfId="0" applyNumberFormat="1" applyFont="1" applyFill="1" applyBorder="1" applyAlignment="1">
      <alignment/>
    </xf>
    <xf numFmtId="49" fontId="34" fillId="22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34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74" applyFont="1" applyFill="1" applyBorder="1" applyAlignment="1">
      <alignment horizontal="left" vertical="center"/>
      <protection/>
    </xf>
    <xf numFmtId="4" fontId="46" fillId="0" borderId="12" xfId="74" applyNumberFormat="1" applyFont="1" applyFill="1" applyBorder="1" applyAlignment="1">
      <alignment vertical="center"/>
      <protection/>
    </xf>
    <xf numFmtId="0" fontId="24" fillId="0" borderId="12" xfId="0" applyFont="1" applyFill="1" applyBorder="1" applyAlignment="1" quotePrefix="1">
      <alignment horizontal="left"/>
    </xf>
    <xf numFmtId="0" fontId="34" fillId="22" borderId="12" xfId="0" applyFont="1" applyFill="1" applyBorder="1" applyAlignment="1">
      <alignment horizontal="center"/>
    </xf>
    <xf numFmtId="49" fontId="0" fillId="22" borderId="12" xfId="0" applyNumberFormat="1" applyFont="1" applyFill="1" applyBorder="1" applyAlignment="1">
      <alignment/>
    </xf>
    <xf numFmtId="4" fontId="24" fillId="22" borderId="17" xfId="74" applyNumberFormat="1" applyFont="1" applyFill="1" applyBorder="1" applyAlignment="1">
      <alignment/>
      <protection/>
    </xf>
    <xf numFmtId="3" fontId="24" fillId="22" borderId="17" xfId="74" applyNumberFormat="1" applyFont="1" applyFill="1" applyBorder="1" applyAlignment="1">
      <alignment/>
      <protection/>
    </xf>
    <xf numFmtId="3" fontId="24" fillId="22" borderId="12" xfId="74" applyNumberFormat="1" applyFont="1" applyFill="1" applyBorder="1" applyAlignment="1">
      <alignment/>
      <protection/>
    </xf>
    <xf numFmtId="0" fontId="34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74" applyFont="1" applyFill="1" applyBorder="1" applyAlignment="1">
      <alignment horizontal="left" vertical="center"/>
      <protection/>
    </xf>
    <xf numFmtId="4" fontId="33" fillId="0" borderId="12" xfId="74" applyNumberFormat="1" applyFont="1" applyFill="1" applyBorder="1" applyAlignment="1">
      <alignment vertical="center"/>
      <protection/>
    </xf>
    <xf numFmtId="0" fontId="24" fillId="22" borderId="12" xfId="0" applyFont="1" applyFill="1" applyBorder="1" applyAlignment="1">
      <alignment horizontal="left" wrapText="1"/>
    </xf>
    <xf numFmtId="0" fontId="34" fillId="22" borderId="12" xfId="0" applyFont="1" applyFill="1" applyBorder="1" applyAlignment="1">
      <alignment/>
    </xf>
    <xf numFmtId="0" fontId="0" fillId="22" borderId="12" xfId="0" applyFont="1" applyFill="1" applyBorder="1" applyAlignment="1">
      <alignment wrapText="1"/>
    </xf>
    <xf numFmtId="0" fontId="34" fillId="0" borderId="12" xfId="0" applyFont="1" applyFill="1" applyBorder="1" applyAlignment="1">
      <alignment/>
    </xf>
    <xf numFmtId="0" fontId="34" fillId="22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3" fillId="22" borderId="12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/>
    </xf>
    <xf numFmtId="0" fontId="0" fillId="0" borderId="12" xfId="73" applyFont="1" applyFill="1" applyBorder="1" applyAlignment="1">
      <alignment horizontal="left" vertical="center" indent="3"/>
      <protection/>
    </xf>
    <xf numFmtId="0" fontId="0" fillId="0" borderId="12" xfId="73" applyFont="1" applyFill="1" applyBorder="1" applyAlignment="1">
      <alignment horizontal="left" vertical="center" indent="5"/>
      <protection/>
    </xf>
    <xf numFmtId="0" fontId="33" fillId="0" borderId="12" xfId="0" applyFont="1" applyFill="1" applyBorder="1" applyAlignment="1">
      <alignment horizontal="left"/>
    </xf>
    <xf numFmtId="4" fontId="0" fillId="22" borderId="12" xfId="74" applyNumberFormat="1" applyFont="1" applyFill="1" applyBorder="1" applyAlignment="1">
      <alignment/>
      <protection/>
    </xf>
    <xf numFmtId="4" fontId="0" fillId="22" borderId="17" xfId="74" applyNumberFormat="1" applyFont="1" applyFill="1" applyBorder="1" applyAlignment="1">
      <alignment/>
      <protection/>
    </xf>
    <xf numFmtId="3" fontId="0" fillId="22" borderId="17" xfId="74" applyNumberFormat="1" applyFont="1" applyFill="1" applyBorder="1" applyAlignment="1">
      <alignment/>
      <protection/>
    </xf>
    <xf numFmtId="3" fontId="0" fillId="22" borderId="12" xfId="74" applyNumberFormat="1" applyFont="1" applyFill="1" applyBorder="1" applyAlignment="1">
      <alignment/>
      <protection/>
    </xf>
    <xf numFmtId="0" fontId="24" fillId="0" borderId="12" xfId="74" applyFont="1" applyFill="1" applyBorder="1" applyAlignment="1">
      <alignment horizontal="left" indent="2"/>
      <protection/>
    </xf>
    <xf numFmtId="0" fontId="0" fillId="0" borderId="12" xfId="74" applyFont="1" applyFill="1" applyBorder="1" applyAlignment="1">
      <alignment horizontal="left" indent="3"/>
      <protection/>
    </xf>
    <xf numFmtId="0" fontId="0" fillId="0" borderId="12" xfId="0" applyFont="1" applyBorder="1" applyAlignment="1">
      <alignment vertical="center" wrapText="1"/>
    </xf>
    <xf numFmtId="49" fontId="24" fillId="0" borderId="35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left" wrapText="1"/>
    </xf>
    <xf numFmtId="0" fontId="24" fillId="0" borderId="0" xfId="74" applyFont="1" applyFill="1" applyBorder="1" applyAlignment="1">
      <alignment horizontal="left"/>
      <protection/>
    </xf>
    <xf numFmtId="4" fontId="24" fillId="0" borderId="0" xfId="74" applyNumberFormat="1" applyFont="1" applyFill="1" applyBorder="1" applyAlignment="1">
      <alignment/>
      <protection/>
    </xf>
    <xf numFmtId="4" fontId="24" fillId="0" borderId="0" xfId="74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49" fontId="30" fillId="5" borderId="12" xfId="0" applyNumberFormat="1" applyFont="1" applyFill="1" applyBorder="1" applyAlignment="1">
      <alignment horizontal="left" wrapText="1"/>
    </xf>
    <xf numFmtId="0" fontId="0" fillId="5" borderId="12" xfId="0" applyFont="1" applyFill="1" applyBorder="1" applyAlignment="1">
      <alignment horizontal="center"/>
    </xf>
    <xf numFmtId="0" fontId="24" fillId="5" borderId="12" xfId="74" applyFont="1" applyFill="1" applyBorder="1" applyAlignment="1">
      <alignment horizontal="left"/>
      <protection/>
    </xf>
    <xf numFmtId="4" fontId="24" fillId="5" borderId="12" xfId="74" applyNumberFormat="1" applyFont="1" applyFill="1" applyBorder="1" applyAlignment="1">
      <alignment/>
      <protection/>
    </xf>
    <xf numFmtId="4" fontId="24" fillId="5" borderId="12" xfId="74" applyNumberFormat="1" applyFont="1" applyFill="1" applyBorder="1" applyAlignment="1">
      <alignment/>
      <protection/>
    </xf>
    <xf numFmtId="4" fontId="24" fillId="5" borderId="17" xfId="74" applyNumberFormat="1" applyFont="1" applyFill="1" applyBorder="1" applyAlignment="1">
      <alignment/>
      <protection/>
    </xf>
    <xf numFmtId="3" fontId="24" fillId="5" borderId="17" xfId="74" applyNumberFormat="1" applyFont="1" applyFill="1" applyBorder="1" applyAlignment="1">
      <alignment/>
      <protection/>
    </xf>
    <xf numFmtId="3" fontId="24" fillId="5" borderId="12" xfId="74" applyNumberFormat="1" applyFont="1" applyFill="1" applyBorder="1" applyAlignment="1">
      <alignment/>
      <protection/>
    </xf>
    <xf numFmtId="0" fontId="55" fillId="0" borderId="12" xfId="0" applyFont="1" applyFill="1" applyBorder="1" applyAlignment="1">
      <alignment/>
    </xf>
    <xf numFmtId="0" fontId="0" fillId="0" borderId="12" xfId="74" applyFont="1" applyFill="1" applyBorder="1" applyAlignment="1">
      <alignment wrapText="1"/>
      <protection/>
    </xf>
    <xf numFmtId="1" fontId="33" fillId="0" borderId="12" xfId="72" applyNumberFormat="1" applyFont="1" applyFill="1" applyBorder="1" applyAlignment="1">
      <alignment/>
      <protection/>
    </xf>
    <xf numFmtId="1" fontId="33" fillId="0" borderId="12" xfId="72" applyNumberFormat="1" applyFont="1" applyFill="1" applyBorder="1">
      <alignment/>
      <protection/>
    </xf>
    <xf numFmtId="4" fontId="33" fillId="0" borderId="12" xfId="72" applyNumberFormat="1" applyFont="1" applyFill="1" applyBorder="1" applyAlignment="1">
      <alignment/>
      <protection/>
    </xf>
    <xf numFmtId="1" fontId="24" fillId="0" borderId="12" xfId="72" applyNumberFormat="1" applyFont="1" applyFill="1" applyBorder="1">
      <alignment/>
      <protection/>
    </xf>
    <xf numFmtId="4" fontId="24" fillId="0" borderId="12" xfId="72" applyNumberFormat="1" applyFont="1" applyFill="1" applyBorder="1" applyAlignment="1">
      <alignment/>
      <protection/>
    </xf>
    <xf numFmtId="0" fontId="43" fillId="0" borderId="12" xfId="0" applyFont="1" applyFill="1" applyBorder="1" applyAlignment="1">
      <alignment/>
    </xf>
    <xf numFmtId="1" fontId="43" fillId="0" borderId="12" xfId="72" applyNumberFormat="1" applyFont="1" applyFill="1" applyBorder="1">
      <alignment/>
      <protection/>
    </xf>
    <xf numFmtId="4" fontId="43" fillId="0" borderId="12" xfId="72" applyNumberFormat="1" applyFont="1" applyFill="1" applyBorder="1" applyAlignment="1">
      <alignment/>
      <protection/>
    </xf>
    <xf numFmtId="4" fontId="43" fillId="0" borderId="12" xfId="74" applyNumberFormat="1" applyFont="1" applyFill="1" applyBorder="1" applyAlignment="1">
      <alignment/>
      <protection/>
    </xf>
    <xf numFmtId="4" fontId="43" fillId="0" borderId="17" xfId="74" applyNumberFormat="1" applyFont="1" applyFill="1" applyBorder="1" applyAlignment="1">
      <alignment/>
      <protection/>
    </xf>
    <xf numFmtId="3" fontId="43" fillId="0" borderId="17" xfId="74" applyNumberFormat="1" applyFont="1" applyFill="1" applyBorder="1" applyAlignment="1">
      <alignment/>
      <protection/>
    </xf>
    <xf numFmtId="3" fontId="43" fillId="0" borderId="12" xfId="74" applyNumberFormat="1" applyFont="1" applyFill="1" applyBorder="1" applyAlignment="1">
      <alignment/>
      <protection/>
    </xf>
    <xf numFmtId="3" fontId="33" fillId="0" borderId="12" xfId="74" applyNumberFormat="1" applyFont="1" applyFill="1" applyBorder="1" applyAlignment="1">
      <alignment/>
      <protection/>
    </xf>
    <xf numFmtId="0" fontId="24" fillId="0" borderId="12" xfId="74" applyFont="1" applyFill="1" applyBorder="1" applyAlignment="1">
      <alignment horizontal="left"/>
      <protection/>
    </xf>
    <xf numFmtId="0" fontId="0" fillId="0" borderId="12" xfId="74" applyFont="1" applyFill="1" applyBorder="1" applyAlignment="1">
      <alignment horizontal="left" vertical="center" wrapText="1"/>
      <protection/>
    </xf>
    <xf numFmtId="0" fontId="36" fillId="0" borderId="12" xfId="0" applyFont="1" applyFill="1" applyBorder="1" applyAlignment="1">
      <alignment wrapText="1"/>
    </xf>
    <xf numFmtId="4" fontId="34" fillId="0" borderId="17" xfId="74" applyNumberFormat="1" applyFont="1" applyFill="1" applyBorder="1" applyAlignment="1">
      <alignment/>
      <protection/>
    </xf>
    <xf numFmtId="3" fontId="34" fillId="0" borderId="17" xfId="74" applyNumberFormat="1" applyFont="1" applyFill="1" applyBorder="1" applyAlignment="1">
      <alignment/>
      <protection/>
    </xf>
    <xf numFmtId="3" fontId="34" fillId="0" borderId="12" xfId="74" applyNumberFormat="1" applyFont="1" applyFill="1" applyBorder="1" applyAlignment="1">
      <alignment/>
      <protection/>
    </xf>
    <xf numFmtId="0" fontId="36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" fontId="24" fillId="0" borderId="12" xfId="73" applyNumberFormat="1" applyFont="1" applyFill="1" applyBorder="1" applyAlignment="1">
      <alignment/>
      <protection/>
    </xf>
    <xf numFmtId="0" fontId="0" fillId="0" borderId="17" xfId="0" applyFont="1" applyFill="1" applyBorder="1" applyAlignment="1">
      <alignment wrapText="1"/>
    </xf>
    <xf numFmtId="4" fontId="24" fillId="0" borderId="0" xfId="0" applyNumberFormat="1" applyFont="1" applyFill="1" applyAlignment="1">
      <alignment/>
    </xf>
    <xf numFmtId="4" fontId="24" fillId="5" borderId="12" xfId="74" applyNumberFormat="1" applyFont="1" applyFill="1" applyBorder="1" applyAlignment="1" applyProtection="1">
      <alignment/>
      <protection/>
    </xf>
    <xf numFmtId="4" fontId="24" fillId="5" borderId="17" xfId="74" applyNumberFormat="1" applyFont="1" applyFill="1" applyBorder="1" applyAlignment="1" applyProtection="1">
      <alignment/>
      <protection/>
    </xf>
    <xf numFmtId="3" fontId="24" fillId="5" borderId="17" xfId="74" applyNumberFormat="1" applyFont="1" applyFill="1" applyBorder="1" applyAlignment="1" applyProtection="1">
      <alignment/>
      <protection/>
    </xf>
    <xf numFmtId="3" fontId="24" fillId="5" borderId="12" xfId="74" applyNumberFormat="1" applyFont="1" applyFill="1" applyBorder="1" applyAlignment="1" applyProtection="1">
      <alignment/>
      <protection/>
    </xf>
    <xf numFmtId="0" fontId="24" fillId="0" borderId="17" xfId="74" applyFont="1" applyFill="1" applyBorder="1" applyAlignment="1">
      <alignment horizontal="left"/>
      <protection/>
    </xf>
    <xf numFmtId="0" fontId="0" fillId="0" borderId="17" xfId="74" applyFont="1" applyFill="1" applyBorder="1" applyAlignment="1">
      <alignment horizontal="left"/>
      <protection/>
    </xf>
    <xf numFmtId="0" fontId="24" fillId="0" borderId="17" xfId="73" applyFont="1" applyFill="1" applyBorder="1" applyAlignment="1" quotePrefix="1">
      <alignment horizontal="left" vertical="center"/>
      <protection/>
    </xf>
    <xf numFmtId="4" fontId="24" fillId="0" borderId="17" xfId="73" applyNumberFormat="1" applyFont="1" applyFill="1" applyBorder="1" applyAlignment="1" quotePrefix="1">
      <alignment vertical="center"/>
      <protection/>
    </xf>
    <xf numFmtId="0" fontId="24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 quotePrefix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4" fontId="24" fillId="0" borderId="12" xfId="0" applyNumberFormat="1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 vertical="top" wrapText="1"/>
    </xf>
    <xf numFmtId="49" fontId="24" fillId="0" borderId="18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4" fontId="0" fillId="22" borderId="17" xfId="0" applyNumberFormat="1" applyFont="1" applyFill="1" applyBorder="1" applyAlignment="1">
      <alignment/>
    </xf>
    <xf numFmtId="3" fontId="0" fillId="22" borderId="17" xfId="0" applyNumberFormat="1" applyFont="1" applyFill="1" applyBorder="1" applyAlignment="1">
      <alignment/>
    </xf>
    <xf numFmtId="3" fontId="0" fillId="22" borderId="12" xfId="0" applyNumberFormat="1" applyFont="1" applyFill="1" applyBorder="1" applyAlignment="1">
      <alignment/>
    </xf>
    <xf numFmtId="49" fontId="24" fillId="25" borderId="17" xfId="0" applyNumberFormat="1" applyFont="1" applyFill="1" applyBorder="1" applyAlignment="1">
      <alignment/>
    </xf>
    <xf numFmtId="4" fontId="24" fillId="25" borderId="17" xfId="0" applyNumberFormat="1" applyFont="1" applyFill="1" applyBorder="1" applyAlignment="1">
      <alignment/>
    </xf>
    <xf numFmtId="49" fontId="0" fillId="25" borderId="17" xfId="0" applyNumberFormat="1" applyFont="1" applyFill="1" applyBorder="1" applyAlignment="1">
      <alignment/>
    </xf>
    <xf numFmtId="4" fontId="0" fillId="25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left" vertical="center"/>
    </xf>
    <xf numFmtId="4" fontId="24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0" fontId="0" fillId="0" borderId="17" xfId="73" applyFont="1" applyFill="1" applyBorder="1" applyAlignment="1">
      <alignment horizontal="left" vertical="center"/>
      <protection/>
    </xf>
    <xf numFmtId="4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left" wrapText="1"/>
    </xf>
    <xf numFmtId="0" fontId="24" fillId="25" borderId="18" xfId="0" applyFont="1" applyFill="1" applyBorder="1" applyAlignment="1">
      <alignment horizontal="left" vertical="center"/>
    </xf>
    <xf numFmtId="4" fontId="24" fillId="22" borderId="17" xfId="0" applyNumberFormat="1" applyFont="1" applyFill="1" applyBorder="1" applyAlignment="1">
      <alignment/>
    </xf>
    <xf numFmtId="3" fontId="24" fillId="22" borderId="17" xfId="0" applyNumberFormat="1" applyFont="1" applyFill="1" applyBorder="1" applyAlignment="1">
      <alignment/>
    </xf>
    <xf numFmtId="3" fontId="24" fillId="22" borderId="12" xfId="0" applyNumberFormat="1" applyFont="1" applyFill="1" applyBorder="1" applyAlignment="1">
      <alignment/>
    </xf>
    <xf numFmtId="4" fontId="0" fillId="3" borderId="12" xfId="74" applyNumberFormat="1" applyFont="1" applyFill="1" applyBorder="1" applyAlignment="1">
      <alignment/>
      <protection/>
    </xf>
    <xf numFmtId="4" fontId="0" fillId="3" borderId="17" xfId="74" applyNumberFormat="1" applyFont="1" applyFill="1" applyBorder="1" applyAlignment="1">
      <alignment/>
      <protection/>
    </xf>
    <xf numFmtId="3" fontId="0" fillId="3" borderId="17" xfId="74" applyNumberFormat="1" applyFont="1" applyFill="1" applyBorder="1" applyAlignment="1">
      <alignment/>
      <protection/>
    </xf>
    <xf numFmtId="3" fontId="0" fillId="3" borderId="12" xfId="74" applyNumberFormat="1" applyFont="1" applyFill="1" applyBorder="1" applyAlignment="1">
      <alignment/>
      <protection/>
    </xf>
    <xf numFmtId="0" fontId="0" fillId="0" borderId="0" xfId="74" applyFont="1" applyFill="1" applyBorder="1" applyAlignment="1">
      <alignment horizontal="left"/>
      <protection/>
    </xf>
    <xf numFmtId="4" fontId="0" fillId="0" borderId="0" xfId="74" applyNumberFormat="1" applyFont="1" applyFill="1" applyBorder="1" applyAlignment="1">
      <alignment horizontal="left"/>
      <protection/>
    </xf>
    <xf numFmtId="4" fontId="0" fillId="0" borderId="0" xfId="7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top"/>
    </xf>
    <xf numFmtId="49" fontId="0" fillId="0" borderId="0" xfId="74" applyNumberFormat="1" applyFont="1" applyFill="1" applyAlignment="1">
      <alignment horizontal="left" vertical="center" wrapText="1"/>
      <protection/>
    </xf>
    <xf numFmtId="4" fontId="35" fillId="0" borderId="0" xfId="73" applyNumberFormat="1" applyFont="1" applyFill="1" applyAlignment="1">
      <alignment horizontal="left" vertical="center"/>
      <protection/>
    </xf>
    <xf numFmtId="4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3" fontId="28" fillId="0" borderId="0" xfId="73" applyNumberFormat="1" applyFont="1" applyFill="1" applyBorder="1" applyAlignment="1">
      <alignment vertical="center"/>
      <protection/>
    </xf>
    <xf numFmtId="4" fontId="28" fillId="0" borderId="0" xfId="73" applyNumberFormat="1" applyFont="1" applyFill="1" applyBorder="1" applyAlignment="1">
      <alignment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Anexa 6 si 9-bvc2001" xfId="65"/>
    <cellStyle name="Normal_F 07" xfId="66"/>
    <cellStyle name="Normal_mach03" xfId="67"/>
    <cellStyle name="Normal_mach03_Anexa A 11 de la 01 la 05 ultima forma actualizata in 17 sept" xfId="68"/>
    <cellStyle name="Normal_mach14 si 15" xfId="69"/>
    <cellStyle name="Normal_mach14 si 15_formular buget imprumut interne" xfId="70"/>
    <cellStyle name="Normal_mach30" xfId="71"/>
    <cellStyle name="Normal_mach31_Anexa A 11 de la 01 la 05 ultima forma actualizata in 17 sept" xfId="72"/>
    <cellStyle name="Normal_Machete buget 99" xfId="73"/>
    <cellStyle name="Normal_Machete buget 99_Anexa A 11 de la 01 la 05 ultima forma actualizata in 17 sept" xfId="74"/>
    <cellStyle name="Normal_VAC 1b" xfId="75"/>
    <cellStyle name="Normal_VAC 1b_Anexa A 11 de la 01 la 05 ultima forma actualizata in 17 sept" xfId="76"/>
    <cellStyle name="Notă" xfId="77"/>
    <cellStyle name="Note" xfId="78"/>
    <cellStyle name="Output" xfId="79"/>
    <cellStyle name="Percent" xfId="80"/>
    <cellStyle name="Text avertisment" xfId="81"/>
    <cellStyle name="Text explicativ" xfId="82"/>
    <cellStyle name="Title" xfId="83"/>
    <cellStyle name="Titlu" xfId="84"/>
    <cellStyle name="Titlu 1" xfId="85"/>
    <cellStyle name="Titlu 2" xfId="86"/>
    <cellStyle name="Titlu 3" xfId="87"/>
    <cellStyle name="Titlu 4" xfId="88"/>
    <cellStyle name="Total" xfId="89"/>
    <cellStyle name="Verificare celulă" xfId="90"/>
    <cellStyle name="Warning Tex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38100</xdr:rowOff>
    </xdr:from>
    <xdr:to>
      <xdr:col>2</xdr:col>
      <xdr:colOff>885825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2475" y="419100"/>
          <a:ext cx="790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9577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29577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4" name="AutoShape 3"/>
        <xdr:cNvSpPr>
          <a:spLocks/>
        </xdr:cNvSpPr>
      </xdr:nvSpPr>
      <xdr:spPr>
        <a:xfrm>
          <a:off x="4295775" y="200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95775" y="200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AutoShape 3"/>
        <xdr:cNvSpPr>
          <a:spLocks/>
        </xdr:cNvSpPr>
      </xdr:nvSpPr>
      <xdr:spPr>
        <a:xfrm>
          <a:off x="429577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429577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295775" y="200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295775" y="200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268</xdr:row>
      <xdr:rowOff>0</xdr:rowOff>
    </xdr:from>
    <xdr:to>
      <xdr:col>4</xdr:col>
      <xdr:colOff>19050</xdr:colOff>
      <xdr:row>268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124575" y="52501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279</xdr:row>
      <xdr:rowOff>0</xdr:rowOff>
    </xdr:from>
    <xdr:to>
      <xdr:col>4</xdr:col>
      <xdr:colOff>19050</xdr:colOff>
      <xdr:row>279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010275" y="54644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varganici\Documents\BUGET%202014\PROIECT%20BUGET%202014\3.Varianta%20discutii%20primar\Formular%20buget%202014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m24varganicim\BUGET%202008\Lucrari\2007-2010%20limite\Machete%202007%20si%20estimari%202008%20-2010%2011.07\140%2004%204%20iul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ca\My%20Documents\BUGET%202010\BUGET%202011-2014\140%2004%204%20iuli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uni"/>
      <sheetName val="10"/>
      <sheetName val="10-03"/>
      <sheetName val="detaliere CR.CEC"/>
      <sheetName val="10.02  CSP"/>
      <sheetName val="10.02  invat"/>
      <sheetName val="50.10"/>
      <sheetName val="detaliere CSP"/>
      <sheetName val="detaliere inv VP"/>
      <sheetName val="10.01 "/>
      <sheetName val="50.02"/>
      <sheetName val="51.02"/>
      <sheetName val="51.02 primarie"/>
      <sheetName val="51.02 dti"/>
      <sheetName val="54.02"/>
      <sheetName val="54.02 fond rezerva"/>
      <sheetName val="54.02 evid.populatiei"/>
      <sheetName val="54.02 alte serv.publice"/>
      <sheetName val="55,02"/>
      <sheetName val="56.02"/>
      <sheetName val="61.02"/>
      <sheetName val="61.02 pol.locală"/>
      <sheetName val="61.02 prot.civila"/>
      <sheetName val="65.02"/>
      <sheetName val="65.02.03"/>
      <sheetName val="65.02.03.01"/>
      <sheetName val="65.02.03.02"/>
      <sheetName val="65.02.04"/>
      <sheetName val="65.02.04.01"/>
      <sheetName val="65.02.04.02"/>
      <sheetName val="65.02.04.03"/>
      <sheetName val="65.02.05"/>
      <sheetName val="66,02"/>
      <sheetName val="66,02 cabinete medicale"/>
      <sheetName val="66,02 centrul de transfuzii"/>
      <sheetName val="67.02"/>
      <sheetName val="67.02 monumente"/>
      <sheetName val="67.02 sport"/>
      <sheetName val="67.02 spatii verzi"/>
      <sheetName val="67.02 alte act."/>
      <sheetName val="68.02"/>
      <sheetName val="68.02 camin"/>
      <sheetName val="68.02 asist.personali"/>
      <sheetName val="68.02 asist.familie si copii"/>
      <sheetName val="68.02 cresa"/>
      <sheetName val="68.02 aj.social"/>
      <sheetName val="68.02 alte chelt."/>
      <sheetName val="70.02"/>
      <sheetName val="70.02 locuinte"/>
      <sheetName val="70.02 iluminat"/>
      <sheetName val="70.02 alte serv."/>
      <sheetName val="74.02"/>
      <sheetName val="74.02 salubritate"/>
      <sheetName val="74.02 colectare deseuri"/>
      <sheetName val="74.02 canalizare"/>
      <sheetName val="80,02 programe"/>
      <sheetName val="81,02 energ.termica"/>
      <sheetName val="84.02"/>
      <sheetName val="84.02 poduri"/>
      <sheetName val="84.02 strazi"/>
      <sheetName val="87.02"/>
      <sheetName val="87.02.04 turism"/>
      <sheetName val="87.02.05"/>
      <sheetName val="87.02.50"/>
    </sheetNames>
    <sheetDataSet>
      <sheetData sheetId="11">
        <row r="12">
          <cell r="E12">
            <v>146</v>
          </cell>
          <cell r="G12">
            <v>21355</v>
          </cell>
          <cell r="H12">
            <v>0</v>
          </cell>
          <cell r="I12">
            <v>0</v>
          </cell>
          <cell r="J12">
            <v>0</v>
          </cell>
          <cell r="K12">
            <v>26517</v>
          </cell>
          <cell r="L12">
            <v>27023</v>
          </cell>
          <cell r="M12">
            <v>28100</v>
          </cell>
        </row>
        <row r="14">
          <cell r="E14">
            <v>0</v>
          </cell>
          <cell r="G14">
            <v>5767</v>
          </cell>
          <cell r="H14">
            <v>0</v>
          </cell>
          <cell r="I14">
            <v>0</v>
          </cell>
          <cell r="J14">
            <v>0</v>
          </cell>
          <cell r="K14">
            <v>6803</v>
          </cell>
          <cell r="L14">
            <v>7006</v>
          </cell>
          <cell r="M14">
            <v>7354</v>
          </cell>
        </row>
        <row r="49">
          <cell r="E49">
            <v>116</v>
          </cell>
          <cell r="G49">
            <v>8035</v>
          </cell>
          <cell r="H49">
            <v>0</v>
          </cell>
          <cell r="I49">
            <v>0</v>
          </cell>
          <cell r="J49">
            <v>0</v>
          </cell>
          <cell r="K49">
            <v>8490</v>
          </cell>
          <cell r="L49">
            <v>9150</v>
          </cell>
          <cell r="M49">
            <v>9332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17">
          <cell r="E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30</v>
          </cell>
          <cell r="G439">
            <v>83</v>
          </cell>
          <cell r="H439">
            <v>0</v>
          </cell>
          <cell r="I439">
            <v>0</v>
          </cell>
          <cell r="J439">
            <v>0</v>
          </cell>
          <cell r="K439">
            <v>65</v>
          </cell>
          <cell r="L439">
            <v>68</v>
          </cell>
          <cell r="M439">
            <v>75</v>
          </cell>
        </row>
        <row r="445">
          <cell r="E445">
            <v>0</v>
          </cell>
          <cell r="G445">
            <v>1850</v>
          </cell>
          <cell r="H445">
            <v>0</v>
          </cell>
          <cell r="I445">
            <v>0</v>
          </cell>
          <cell r="J445">
            <v>0</v>
          </cell>
          <cell r="K445">
            <v>1400</v>
          </cell>
          <cell r="L445">
            <v>800</v>
          </cell>
          <cell r="M445">
            <v>500</v>
          </cell>
        </row>
        <row r="465">
          <cell r="E465">
            <v>0</v>
          </cell>
          <cell r="G465">
            <v>5620</v>
          </cell>
          <cell r="H465">
            <v>0</v>
          </cell>
          <cell r="I465">
            <v>0</v>
          </cell>
          <cell r="J465">
            <v>0</v>
          </cell>
          <cell r="K465">
            <v>9759</v>
          </cell>
          <cell r="L465">
            <v>9999</v>
          </cell>
          <cell r="M465">
            <v>10839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14">
        <row r="14">
          <cell r="E14">
            <v>0</v>
          </cell>
          <cell r="G14">
            <v>293</v>
          </cell>
          <cell r="H14">
            <v>0</v>
          </cell>
          <cell r="I14">
            <v>0</v>
          </cell>
          <cell r="J14">
            <v>0</v>
          </cell>
          <cell r="K14">
            <v>368</v>
          </cell>
          <cell r="L14">
            <v>780</v>
          </cell>
          <cell r="M14">
            <v>398</v>
          </cell>
        </row>
        <row r="49">
          <cell r="E49">
            <v>0</v>
          </cell>
          <cell r="G49">
            <v>175</v>
          </cell>
          <cell r="H49">
            <v>0</v>
          </cell>
          <cell r="I49">
            <v>0</v>
          </cell>
          <cell r="J49">
            <v>0</v>
          </cell>
          <cell r="K49">
            <v>69</v>
          </cell>
          <cell r="L49">
            <v>378</v>
          </cell>
          <cell r="M49">
            <v>82</v>
          </cell>
        </row>
        <row r="151">
          <cell r="G151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78"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17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60">
          <cell r="E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15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6">
        <row r="12">
          <cell r="E12">
            <v>0</v>
          </cell>
          <cell r="G12">
            <v>360</v>
          </cell>
          <cell r="H12">
            <v>0</v>
          </cell>
          <cell r="I12">
            <v>0</v>
          </cell>
          <cell r="J12">
            <v>0</v>
          </cell>
          <cell r="K12">
            <v>437</v>
          </cell>
          <cell r="L12">
            <v>458</v>
          </cell>
          <cell r="M12">
            <v>480</v>
          </cell>
        </row>
      </sheetData>
      <sheetData sheetId="17">
        <row r="12">
          <cell r="E12">
            <v>0</v>
          </cell>
          <cell r="G12">
            <v>125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700</v>
          </cell>
          <cell r="M12">
            <v>0</v>
          </cell>
        </row>
      </sheetData>
      <sheetData sheetId="18">
        <row r="91">
          <cell r="E91">
            <v>0</v>
          </cell>
          <cell r="G91">
            <v>718</v>
          </cell>
          <cell r="H91">
            <v>0</v>
          </cell>
          <cell r="I91">
            <v>0</v>
          </cell>
          <cell r="J91">
            <v>0</v>
          </cell>
          <cell r="K91">
            <v>636</v>
          </cell>
          <cell r="L91">
            <v>609</v>
          </cell>
          <cell r="M91">
            <v>579</v>
          </cell>
        </row>
        <row r="111">
          <cell r="E111">
            <v>0</v>
          </cell>
          <cell r="G111">
            <v>17265</v>
          </cell>
          <cell r="H111">
            <v>0</v>
          </cell>
          <cell r="I111">
            <v>0</v>
          </cell>
          <cell r="J111">
            <v>0</v>
          </cell>
          <cell r="K111">
            <v>16267</v>
          </cell>
          <cell r="L111">
            <v>15531</v>
          </cell>
          <cell r="M111">
            <v>14630</v>
          </cell>
        </row>
        <row r="114">
          <cell r="E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</sheetData>
      <sheetData sheetId="19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20">
        <row r="14">
          <cell r="E14">
            <v>0</v>
          </cell>
          <cell r="G14">
            <v>1422</v>
          </cell>
          <cell r="H14">
            <v>0</v>
          </cell>
          <cell r="I14">
            <v>0</v>
          </cell>
          <cell r="J14">
            <v>0</v>
          </cell>
          <cell r="K14">
            <v>1690</v>
          </cell>
          <cell r="L14">
            <v>1742</v>
          </cell>
          <cell r="M14">
            <v>1828</v>
          </cell>
        </row>
        <row r="49">
          <cell r="E49">
            <v>0</v>
          </cell>
          <cell r="G49">
            <v>500</v>
          </cell>
          <cell r="H49">
            <v>0</v>
          </cell>
          <cell r="I49">
            <v>0</v>
          </cell>
          <cell r="J49">
            <v>0</v>
          </cell>
          <cell r="K49">
            <v>586</v>
          </cell>
          <cell r="L49">
            <v>618</v>
          </cell>
          <cell r="M49">
            <v>653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328</v>
          </cell>
          <cell r="H439">
            <v>0</v>
          </cell>
          <cell r="I439">
            <v>0</v>
          </cell>
          <cell r="J439">
            <v>0</v>
          </cell>
          <cell r="K439">
            <v>235</v>
          </cell>
          <cell r="L439">
            <v>170</v>
          </cell>
          <cell r="M439">
            <v>150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21">
        <row r="12">
          <cell r="E12">
            <v>0</v>
          </cell>
          <cell r="G12">
            <v>1822</v>
          </cell>
          <cell r="H12">
            <v>0</v>
          </cell>
          <cell r="I12">
            <v>0</v>
          </cell>
          <cell r="J12">
            <v>0</v>
          </cell>
          <cell r="K12">
            <v>2160</v>
          </cell>
          <cell r="L12">
            <v>2237</v>
          </cell>
          <cell r="M12">
            <v>2353</v>
          </cell>
        </row>
      </sheetData>
      <sheetData sheetId="22">
        <row r="12">
          <cell r="E12">
            <v>0</v>
          </cell>
          <cell r="G12">
            <v>428</v>
          </cell>
          <cell r="H12">
            <v>0</v>
          </cell>
          <cell r="I12">
            <v>0</v>
          </cell>
          <cell r="J12">
            <v>0</v>
          </cell>
          <cell r="K12">
            <v>351</v>
          </cell>
          <cell r="L12">
            <v>293</v>
          </cell>
          <cell r="M12">
            <v>278</v>
          </cell>
        </row>
      </sheetData>
      <sheetData sheetId="23">
        <row r="14">
          <cell r="E14">
            <v>0</v>
          </cell>
          <cell r="G14">
            <v>53213</v>
          </cell>
          <cell r="H14">
            <v>0</v>
          </cell>
          <cell r="I14">
            <v>0</v>
          </cell>
          <cell r="J14">
            <v>0</v>
          </cell>
          <cell r="K14">
            <v>58278</v>
          </cell>
          <cell r="L14">
            <v>59845</v>
          </cell>
          <cell r="M14">
            <v>64128</v>
          </cell>
        </row>
        <row r="49">
          <cell r="E49">
            <v>525</v>
          </cell>
          <cell r="G49">
            <v>7482</v>
          </cell>
          <cell r="H49">
            <v>0</v>
          </cell>
          <cell r="I49">
            <v>0</v>
          </cell>
          <cell r="J49">
            <v>0</v>
          </cell>
          <cell r="K49">
            <v>8152</v>
          </cell>
          <cell r="L49">
            <v>8345</v>
          </cell>
          <cell r="M49">
            <v>8528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9">
          <cell r="E299">
            <v>0</v>
          </cell>
          <cell r="G299">
            <v>100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E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E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1">
          <cell r="E401">
            <v>0</v>
          </cell>
          <cell r="G401">
            <v>430</v>
          </cell>
          <cell r="H401">
            <v>0</v>
          </cell>
          <cell r="I401">
            <v>0</v>
          </cell>
          <cell r="J401">
            <v>0</v>
          </cell>
          <cell r="K401">
            <v>568</v>
          </cell>
          <cell r="L401">
            <v>590</v>
          </cell>
          <cell r="M401">
            <v>625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36">
          <cell r="E436">
            <v>0</v>
          </cell>
          <cell r="G436">
            <v>1250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114</v>
          </cell>
          <cell r="G439">
            <v>271</v>
          </cell>
          <cell r="H439">
            <v>0</v>
          </cell>
          <cell r="I439">
            <v>0</v>
          </cell>
          <cell r="J439">
            <v>0</v>
          </cell>
          <cell r="K439">
            <v>1995</v>
          </cell>
          <cell r="L439">
            <v>2025</v>
          </cell>
          <cell r="M439">
            <v>2080</v>
          </cell>
        </row>
        <row r="442">
          <cell r="E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25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26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28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29">
        <row r="12">
          <cell r="E12">
            <v>639</v>
          </cell>
          <cell r="G12">
            <v>62746</v>
          </cell>
          <cell r="H12">
            <v>0</v>
          </cell>
          <cell r="I12">
            <v>0</v>
          </cell>
          <cell r="J12">
            <v>0</v>
          </cell>
          <cell r="K12">
            <v>68993</v>
          </cell>
          <cell r="L12">
            <v>70805</v>
          </cell>
          <cell r="M12">
            <v>75361</v>
          </cell>
        </row>
      </sheetData>
      <sheetData sheetId="30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31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32">
        <row r="14">
          <cell r="E14">
            <v>0</v>
          </cell>
          <cell r="G14">
            <v>1506</v>
          </cell>
          <cell r="H14">
            <v>0</v>
          </cell>
          <cell r="I14">
            <v>0</v>
          </cell>
          <cell r="J14">
            <v>0</v>
          </cell>
          <cell r="K14">
            <v>1730</v>
          </cell>
          <cell r="L14">
            <v>1810</v>
          </cell>
          <cell r="M14">
            <v>1940</v>
          </cell>
        </row>
        <row r="49">
          <cell r="E49">
            <v>0</v>
          </cell>
          <cell r="G49">
            <v>104</v>
          </cell>
          <cell r="H49">
            <v>0</v>
          </cell>
          <cell r="I49">
            <v>0</v>
          </cell>
          <cell r="J49">
            <v>0</v>
          </cell>
          <cell r="K49">
            <v>124</v>
          </cell>
          <cell r="L49">
            <v>134</v>
          </cell>
          <cell r="M49">
            <v>139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215"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396">
          <cell r="E396">
            <v>0</v>
          </cell>
          <cell r="G396">
            <v>28</v>
          </cell>
          <cell r="H396">
            <v>0</v>
          </cell>
          <cell r="I396">
            <v>0</v>
          </cell>
          <cell r="J396">
            <v>0</v>
          </cell>
          <cell r="K396">
            <v>28</v>
          </cell>
          <cell r="L396">
            <v>30</v>
          </cell>
          <cell r="M396">
            <v>30</v>
          </cell>
        </row>
        <row r="397">
          <cell r="E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2">
          <cell r="E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</sheetData>
      <sheetData sheetId="33">
        <row r="12">
          <cell r="E12">
            <v>0</v>
          </cell>
          <cell r="G12">
            <v>1610</v>
          </cell>
          <cell r="H12">
            <v>0</v>
          </cell>
          <cell r="I12">
            <v>0</v>
          </cell>
          <cell r="J12">
            <v>0</v>
          </cell>
          <cell r="K12">
            <v>1854</v>
          </cell>
          <cell r="L12">
            <v>1944</v>
          </cell>
          <cell r="M12">
            <v>2079</v>
          </cell>
        </row>
      </sheetData>
      <sheetData sheetId="34">
        <row r="12">
          <cell r="E12">
            <v>0</v>
          </cell>
          <cell r="G12">
            <v>28</v>
          </cell>
          <cell r="H12">
            <v>0</v>
          </cell>
          <cell r="I12">
            <v>0</v>
          </cell>
          <cell r="J12">
            <v>0</v>
          </cell>
          <cell r="K12">
            <v>28</v>
          </cell>
          <cell r="L12">
            <v>30</v>
          </cell>
          <cell r="M12">
            <v>30</v>
          </cell>
        </row>
      </sheetData>
      <sheetData sheetId="35"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49">
          <cell r="E49">
            <v>61</v>
          </cell>
          <cell r="G49">
            <v>3020</v>
          </cell>
          <cell r="H49">
            <v>0</v>
          </cell>
          <cell r="I49">
            <v>0</v>
          </cell>
          <cell r="J49">
            <v>0</v>
          </cell>
          <cell r="K49">
            <v>3760</v>
          </cell>
          <cell r="L49">
            <v>3930</v>
          </cell>
          <cell r="M49">
            <v>4190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147</v>
          </cell>
          <cell r="G295">
            <v>1600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19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5571</v>
          </cell>
          <cell r="H439">
            <v>0</v>
          </cell>
          <cell r="I439">
            <v>0</v>
          </cell>
          <cell r="J439">
            <v>0</v>
          </cell>
          <cell r="K439">
            <v>4515</v>
          </cell>
          <cell r="L439">
            <v>4720</v>
          </cell>
          <cell r="M439">
            <v>5095</v>
          </cell>
        </row>
        <row r="442">
          <cell r="E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60">
          <cell r="E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70">
          <cell r="E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92</v>
          </cell>
          <cell r="M470">
            <v>549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36">
        <row r="12">
          <cell r="E12">
            <v>0</v>
          </cell>
          <cell r="G12">
            <v>627</v>
          </cell>
          <cell r="H12">
            <v>0</v>
          </cell>
          <cell r="I12">
            <v>0</v>
          </cell>
          <cell r="J12">
            <v>0</v>
          </cell>
          <cell r="K12">
            <v>820</v>
          </cell>
          <cell r="L12">
            <v>848</v>
          </cell>
          <cell r="M12">
            <v>880</v>
          </cell>
        </row>
      </sheetData>
      <sheetData sheetId="37">
        <row r="12">
          <cell r="E12">
            <v>0</v>
          </cell>
          <cell r="G12">
            <v>3200</v>
          </cell>
          <cell r="H12">
            <v>0</v>
          </cell>
          <cell r="I12">
            <v>0</v>
          </cell>
          <cell r="J12">
            <v>0</v>
          </cell>
          <cell r="K12">
            <v>2985</v>
          </cell>
          <cell r="L12">
            <v>3135</v>
          </cell>
          <cell r="M12">
            <v>3355</v>
          </cell>
        </row>
        <row r="420">
          <cell r="G420">
            <v>3200</v>
          </cell>
          <cell r="K420">
            <v>2985</v>
          </cell>
          <cell r="L420">
            <v>3135</v>
          </cell>
          <cell r="M420">
            <v>3355</v>
          </cell>
        </row>
      </sheetData>
      <sheetData sheetId="38">
        <row r="12">
          <cell r="E12">
            <v>34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3270</v>
          </cell>
          <cell r="L12">
            <v>3430</v>
          </cell>
          <cell r="M12">
            <v>3675</v>
          </cell>
        </row>
      </sheetData>
      <sheetData sheetId="39">
        <row r="12">
          <cell r="E12">
            <v>193</v>
          </cell>
          <cell r="G12">
            <v>8264</v>
          </cell>
          <cell r="H12">
            <v>0</v>
          </cell>
          <cell r="I12">
            <v>0</v>
          </cell>
          <cell r="J12">
            <v>0</v>
          </cell>
          <cell r="K12">
            <v>5140</v>
          </cell>
          <cell r="L12">
            <v>5446</v>
          </cell>
          <cell r="M12">
            <v>6309</v>
          </cell>
        </row>
        <row r="422">
          <cell r="G422">
            <v>1000</v>
          </cell>
          <cell r="K422">
            <v>955</v>
          </cell>
          <cell r="L422">
            <v>982</v>
          </cell>
          <cell r="M422">
            <v>1030</v>
          </cell>
        </row>
      </sheetData>
      <sheetData sheetId="40">
        <row r="14">
          <cell r="E14">
            <v>0</v>
          </cell>
          <cell r="G14">
            <v>3011</v>
          </cell>
          <cell r="H14">
            <v>0</v>
          </cell>
          <cell r="I14">
            <v>0</v>
          </cell>
          <cell r="J14">
            <v>0</v>
          </cell>
          <cell r="K14">
            <v>3532</v>
          </cell>
          <cell r="L14">
            <v>3673</v>
          </cell>
          <cell r="M14">
            <v>3898</v>
          </cell>
        </row>
        <row r="49">
          <cell r="E49">
            <v>4</v>
          </cell>
          <cell r="G49">
            <v>1530</v>
          </cell>
          <cell r="H49">
            <v>0</v>
          </cell>
          <cell r="I49">
            <v>0</v>
          </cell>
          <cell r="J49">
            <v>0</v>
          </cell>
          <cell r="K49">
            <v>1625</v>
          </cell>
          <cell r="L49">
            <v>1680</v>
          </cell>
          <cell r="M49">
            <v>1727</v>
          </cell>
        </row>
        <row r="155">
          <cell r="E155">
            <v>0</v>
          </cell>
          <cell r="G155">
            <v>1000</v>
          </cell>
          <cell r="H155">
            <v>0</v>
          </cell>
          <cell r="I155">
            <v>0</v>
          </cell>
          <cell r="J155">
            <v>0</v>
          </cell>
          <cell r="K155">
            <v>1090</v>
          </cell>
          <cell r="L155">
            <v>1145</v>
          </cell>
          <cell r="M155">
            <v>1225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396">
          <cell r="E396">
            <v>0</v>
          </cell>
          <cell r="G396">
            <v>3930</v>
          </cell>
          <cell r="H396">
            <v>0</v>
          </cell>
          <cell r="I396">
            <v>0</v>
          </cell>
          <cell r="J396">
            <v>0</v>
          </cell>
          <cell r="K396">
            <v>4140</v>
          </cell>
          <cell r="L396">
            <v>4140</v>
          </cell>
          <cell r="M396">
            <v>4130</v>
          </cell>
        </row>
        <row r="397">
          <cell r="E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2">
          <cell r="E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41">
        <row r="12">
          <cell r="E12">
            <v>0</v>
          </cell>
          <cell r="G12">
            <v>1000</v>
          </cell>
          <cell r="H12">
            <v>0</v>
          </cell>
          <cell r="I12">
            <v>0</v>
          </cell>
          <cell r="J12">
            <v>0</v>
          </cell>
          <cell r="K12">
            <v>1090</v>
          </cell>
          <cell r="L12">
            <v>1145</v>
          </cell>
          <cell r="M12">
            <v>1225</v>
          </cell>
        </row>
      </sheetData>
      <sheetData sheetId="42">
        <row r="12">
          <cell r="E12">
            <v>0</v>
          </cell>
          <cell r="G12">
            <v>5380</v>
          </cell>
          <cell r="H12">
            <v>0</v>
          </cell>
          <cell r="I12">
            <v>0</v>
          </cell>
          <cell r="J12">
            <v>0</v>
          </cell>
          <cell r="K12">
            <v>5870</v>
          </cell>
          <cell r="L12">
            <v>5965</v>
          </cell>
          <cell r="M12">
            <v>6115</v>
          </cell>
        </row>
      </sheetData>
      <sheetData sheetId="43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44">
        <row r="12">
          <cell r="E12">
            <v>0</v>
          </cell>
          <cell r="G12">
            <v>2011</v>
          </cell>
          <cell r="H12">
            <v>0</v>
          </cell>
          <cell r="I12">
            <v>0</v>
          </cell>
          <cell r="J12">
            <v>0</v>
          </cell>
          <cell r="K12">
            <v>2339</v>
          </cell>
          <cell r="L12">
            <v>2418</v>
          </cell>
          <cell r="M12">
            <v>2535</v>
          </cell>
        </row>
      </sheetData>
      <sheetData sheetId="45">
        <row r="12">
          <cell r="E12">
            <v>0</v>
          </cell>
          <cell r="G12">
            <v>350</v>
          </cell>
          <cell r="H12">
            <v>0</v>
          </cell>
          <cell r="I12">
            <v>0</v>
          </cell>
          <cell r="J12">
            <v>0</v>
          </cell>
          <cell r="K12">
            <v>325</v>
          </cell>
          <cell r="L12">
            <v>325</v>
          </cell>
          <cell r="M12">
            <v>315</v>
          </cell>
        </row>
      </sheetData>
      <sheetData sheetId="46">
        <row r="12">
          <cell r="E12">
            <v>4</v>
          </cell>
          <cell r="G12">
            <v>730</v>
          </cell>
          <cell r="H12">
            <v>0</v>
          </cell>
          <cell r="I12">
            <v>0</v>
          </cell>
          <cell r="J12">
            <v>0</v>
          </cell>
          <cell r="K12">
            <v>763</v>
          </cell>
          <cell r="L12">
            <v>785</v>
          </cell>
          <cell r="M12">
            <v>790</v>
          </cell>
        </row>
      </sheetData>
      <sheetData sheetId="47"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49">
          <cell r="E49">
            <v>71</v>
          </cell>
          <cell r="G49">
            <v>6926</v>
          </cell>
          <cell r="H49">
            <v>0</v>
          </cell>
          <cell r="I49">
            <v>0</v>
          </cell>
          <cell r="J49">
            <v>0</v>
          </cell>
          <cell r="K49">
            <v>7562</v>
          </cell>
          <cell r="L49">
            <v>7871</v>
          </cell>
          <cell r="M49">
            <v>8318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36">
          <cell r="E436">
            <v>0</v>
          </cell>
          <cell r="G436">
            <v>1000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31</v>
          </cell>
          <cell r="G439">
            <v>6270</v>
          </cell>
          <cell r="H439">
            <v>0</v>
          </cell>
          <cell r="I439">
            <v>0</v>
          </cell>
          <cell r="J439">
            <v>0</v>
          </cell>
          <cell r="K439">
            <v>6035</v>
          </cell>
          <cell r="L439">
            <v>6246</v>
          </cell>
          <cell r="M439">
            <v>6610</v>
          </cell>
        </row>
        <row r="442">
          <cell r="G442">
            <v>0</v>
          </cell>
        </row>
        <row r="445">
          <cell r="E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E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60">
          <cell r="E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48">
        <row r="12">
          <cell r="G12">
            <v>1050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49">
        <row r="12">
          <cell r="E12">
            <v>71</v>
          </cell>
          <cell r="G12">
            <v>3000</v>
          </cell>
          <cell r="H12">
            <v>0</v>
          </cell>
          <cell r="I12">
            <v>0</v>
          </cell>
          <cell r="J12">
            <v>0</v>
          </cell>
          <cell r="K12">
            <v>3895</v>
          </cell>
          <cell r="L12">
            <v>4050</v>
          </cell>
          <cell r="M12">
            <v>4252</v>
          </cell>
        </row>
      </sheetData>
      <sheetData sheetId="50">
        <row r="12">
          <cell r="E12">
            <v>31</v>
          </cell>
          <cell r="G12">
            <v>10146</v>
          </cell>
          <cell r="H12">
            <v>0</v>
          </cell>
          <cell r="I12">
            <v>0</v>
          </cell>
          <cell r="J12">
            <v>0</v>
          </cell>
          <cell r="K12">
            <v>9702</v>
          </cell>
          <cell r="L12">
            <v>10067</v>
          </cell>
          <cell r="M12">
            <v>10676</v>
          </cell>
        </row>
      </sheetData>
      <sheetData sheetId="51"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49">
          <cell r="E49">
            <v>325</v>
          </cell>
          <cell r="G49">
            <v>3300</v>
          </cell>
          <cell r="H49">
            <v>0</v>
          </cell>
          <cell r="I49">
            <v>0</v>
          </cell>
          <cell r="J49">
            <v>0</v>
          </cell>
          <cell r="K49">
            <v>4108</v>
          </cell>
          <cell r="L49">
            <v>4232</v>
          </cell>
          <cell r="M49">
            <v>4545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436">
          <cell r="E436">
            <v>0</v>
          </cell>
          <cell r="G436">
            <v>125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2">
          <cell r="E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5">
          <cell r="E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60">
          <cell r="E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52">
        <row r="12">
          <cell r="E12">
            <v>325</v>
          </cell>
          <cell r="G12">
            <v>2525</v>
          </cell>
          <cell r="H12">
            <v>0</v>
          </cell>
          <cell r="I12">
            <v>0</v>
          </cell>
          <cell r="J12">
            <v>0</v>
          </cell>
          <cell r="K12">
            <v>3103</v>
          </cell>
          <cell r="L12">
            <v>3197</v>
          </cell>
          <cell r="M12">
            <v>3445</v>
          </cell>
        </row>
      </sheetData>
      <sheetData sheetId="53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54">
        <row r="12">
          <cell r="E12">
            <v>0</v>
          </cell>
          <cell r="G12">
            <v>900</v>
          </cell>
          <cell r="H12">
            <v>0</v>
          </cell>
          <cell r="I12">
            <v>0</v>
          </cell>
          <cell r="J12">
            <v>0</v>
          </cell>
          <cell r="K12">
            <v>1005</v>
          </cell>
          <cell r="L12">
            <v>1035</v>
          </cell>
          <cell r="M12">
            <v>1100</v>
          </cell>
        </row>
      </sheetData>
      <sheetData sheetId="55">
        <row r="12">
          <cell r="E12">
            <v>0</v>
          </cell>
          <cell r="G12">
            <v>2271</v>
          </cell>
          <cell r="H12">
            <v>0</v>
          </cell>
          <cell r="I12">
            <v>0</v>
          </cell>
          <cell r="J12">
            <v>0</v>
          </cell>
          <cell r="K12">
            <v>1100</v>
          </cell>
          <cell r="L12">
            <v>825</v>
          </cell>
          <cell r="M12">
            <v>860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244">
          <cell r="G244">
            <v>1116</v>
          </cell>
          <cell r="K244">
            <v>800</v>
          </cell>
          <cell r="L244">
            <v>825</v>
          </cell>
          <cell r="M244">
            <v>860</v>
          </cell>
        </row>
        <row r="439">
          <cell r="G439">
            <v>1155</v>
          </cell>
          <cell r="K439">
            <v>300</v>
          </cell>
          <cell r="L439">
            <v>0</v>
          </cell>
          <cell r="M439">
            <v>0</v>
          </cell>
        </row>
      </sheetData>
      <sheetData sheetId="56">
        <row r="12">
          <cell r="E12">
            <v>0</v>
          </cell>
          <cell r="G12">
            <v>1230</v>
          </cell>
          <cell r="H12">
            <v>0</v>
          </cell>
          <cell r="I12">
            <v>0</v>
          </cell>
          <cell r="J12">
            <v>0</v>
          </cell>
          <cell r="K12">
            <v>1058</v>
          </cell>
          <cell r="L12">
            <v>1088</v>
          </cell>
          <cell r="M12">
            <v>1130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129">
          <cell r="G129">
            <v>870</v>
          </cell>
          <cell r="K129">
            <v>601</v>
          </cell>
          <cell r="L129">
            <v>615</v>
          </cell>
          <cell r="M129">
            <v>640</v>
          </cell>
        </row>
        <row r="249">
          <cell r="G249">
            <v>360</v>
          </cell>
          <cell r="K249">
            <v>457</v>
          </cell>
          <cell r="L249">
            <v>473</v>
          </cell>
          <cell r="M249">
            <v>490</v>
          </cell>
        </row>
        <row r="460">
          <cell r="E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</sheetData>
      <sheetData sheetId="57"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49">
          <cell r="E49">
            <v>190</v>
          </cell>
          <cell r="G49">
            <v>9500</v>
          </cell>
          <cell r="H49">
            <v>0</v>
          </cell>
          <cell r="I49">
            <v>0</v>
          </cell>
          <cell r="J49">
            <v>0</v>
          </cell>
          <cell r="K49">
            <v>11150</v>
          </cell>
          <cell r="L49">
            <v>11485</v>
          </cell>
          <cell r="M49">
            <v>12100</v>
          </cell>
        </row>
        <row r="129"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95">
          <cell r="E295">
            <v>0</v>
          </cell>
          <cell r="G295">
            <v>800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436">
          <cell r="E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>
            <v>0</v>
          </cell>
          <cell r="G439">
            <v>7606</v>
          </cell>
          <cell r="H439">
            <v>0</v>
          </cell>
          <cell r="I439">
            <v>0</v>
          </cell>
          <cell r="J439">
            <v>0</v>
          </cell>
          <cell r="K439">
            <v>2615</v>
          </cell>
          <cell r="L439">
            <v>2695</v>
          </cell>
          <cell r="M439">
            <v>2828</v>
          </cell>
        </row>
        <row r="442">
          <cell r="E442">
            <v>0</v>
          </cell>
          <cell r="G442">
            <v>2500</v>
          </cell>
          <cell r="H442">
            <v>0</v>
          </cell>
          <cell r="I442">
            <v>0</v>
          </cell>
          <cell r="J442">
            <v>0</v>
          </cell>
          <cell r="K442">
            <v>3000</v>
          </cell>
          <cell r="L442">
            <v>3090</v>
          </cell>
          <cell r="M442">
            <v>3245</v>
          </cell>
        </row>
        <row r="445">
          <cell r="E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60">
          <cell r="E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70">
          <cell r="E470">
            <v>0</v>
          </cell>
          <cell r="G470">
            <v>800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84</v>
          </cell>
          <cell r="M470">
            <v>501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</sheetData>
      <sheetData sheetId="58"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59">
        <row r="12">
          <cell r="E12">
            <v>190</v>
          </cell>
          <cell r="G12">
            <v>21206</v>
          </cell>
          <cell r="H12">
            <v>0</v>
          </cell>
          <cell r="I12">
            <v>0</v>
          </cell>
          <cell r="J12">
            <v>0</v>
          </cell>
          <cell r="K12">
            <v>16765</v>
          </cell>
          <cell r="L12">
            <v>17354</v>
          </cell>
          <cell r="M12">
            <v>18674</v>
          </cell>
        </row>
      </sheetData>
      <sheetData sheetId="60"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E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</sheetData>
      <sheetData sheetId="61"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208"/>
  <sheetViews>
    <sheetView showGridLines="0" showZeros="0" tabSelected="1" zoomScale="90" zoomScaleNormal="90" zoomScaleSheetLayoutView="84" workbookViewId="0" topLeftCell="A1">
      <selection activeCell="L6" sqref="L6"/>
    </sheetView>
  </sheetViews>
  <sheetFormatPr defaultColWidth="9.140625" defaultRowHeight="12.75"/>
  <cols>
    <col min="1" max="1" width="44.421875" style="3" customWidth="1"/>
    <col min="2" max="2" width="5.7109375" style="2" customWidth="1"/>
    <col min="3" max="3" width="13.7109375" style="3" customWidth="1"/>
    <col min="4" max="5" width="13.8515625" style="3" customWidth="1"/>
    <col min="6" max="6" width="13.57421875" style="3" customWidth="1"/>
    <col min="7" max="7" width="14.7109375" style="3" customWidth="1"/>
    <col min="8" max="8" width="12.57421875" style="3" customWidth="1"/>
    <col min="9" max="9" width="11.8515625" style="3" customWidth="1"/>
    <col min="10" max="10" width="13.7109375" style="3" customWidth="1"/>
    <col min="11" max="16384" width="9.140625" style="3" customWidth="1"/>
  </cols>
  <sheetData>
    <row r="1" ht="12">
      <c r="A1" s="1" t="s">
        <v>687</v>
      </c>
    </row>
    <row r="2" spans="1:21" ht="12.75" customHeight="1">
      <c r="A2" s="1" t="s">
        <v>688</v>
      </c>
      <c r="B2" s="4"/>
      <c r="D2" s="5"/>
      <c r="E2" s="5"/>
      <c r="O2" s="6"/>
      <c r="Q2" s="5"/>
      <c r="U2" s="5"/>
    </row>
    <row r="3" spans="1:26" ht="12" customHeight="1">
      <c r="A3" s="7" t="s">
        <v>689</v>
      </c>
      <c r="B3" s="4"/>
      <c r="F3" s="8"/>
      <c r="H3" s="9"/>
      <c r="I3" s="9"/>
      <c r="J3" s="10"/>
      <c r="Z3" s="11"/>
    </row>
    <row r="4" spans="1:26" ht="12" customHeight="1">
      <c r="A4" s="7"/>
      <c r="B4" s="4"/>
      <c r="F4" s="8"/>
      <c r="H4" s="9"/>
      <c r="I4" s="9"/>
      <c r="J4" s="10"/>
      <c r="Z4" s="11"/>
    </row>
    <row r="5" spans="1:26" ht="12" customHeight="1">
      <c r="A5" s="12" t="s">
        <v>690</v>
      </c>
      <c r="B5" s="4"/>
      <c r="F5" s="8"/>
      <c r="H5" s="9"/>
      <c r="I5" s="9"/>
      <c r="J5" s="10"/>
      <c r="Z5" s="11"/>
    </row>
    <row r="6" spans="1:26" ht="12" customHeight="1">
      <c r="A6" s="12" t="s">
        <v>691</v>
      </c>
      <c r="B6" s="4"/>
      <c r="F6" s="8"/>
      <c r="H6" s="9"/>
      <c r="I6" s="9"/>
      <c r="J6" s="10"/>
      <c r="Z6" s="11"/>
    </row>
    <row r="7" spans="1:26" ht="12" customHeight="1">
      <c r="A7" s="12" t="s">
        <v>692</v>
      </c>
      <c r="B7" s="4"/>
      <c r="F7" s="8"/>
      <c r="H7" s="9"/>
      <c r="I7" s="9"/>
      <c r="J7" s="10"/>
      <c r="Z7" s="11"/>
    </row>
    <row r="8" spans="1:26" ht="12" customHeight="1">
      <c r="A8" s="12" t="s">
        <v>693</v>
      </c>
      <c r="B8" s="4"/>
      <c r="F8" s="8"/>
      <c r="H8" s="9"/>
      <c r="I8" s="9"/>
      <c r="J8" s="10"/>
      <c r="Z8" s="11"/>
    </row>
    <row r="9" spans="1:10" ht="12">
      <c r="A9" s="13" t="s">
        <v>694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">
      <c r="A10" s="13" t="s">
        <v>695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4"/>
      <c r="B11" s="15"/>
      <c r="C11" s="9"/>
      <c r="D11" s="9"/>
      <c r="E11" s="9"/>
      <c r="F11" s="9"/>
      <c r="G11" s="9"/>
      <c r="H11" s="9"/>
      <c r="J11" s="16" t="s">
        <v>696</v>
      </c>
    </row>
    <row r="12" spans="1:10" ht="12" customHeight="1">
      <c r="A12" s="17"/>
      <c r="B12" s="18" t="s">
        <v>697</v>
      </c>
      <c r="C12" s="19" t="s">
        <v>698</v>
      </c>
      <c r="D12" s="19" t="s">
        <v>699</v>
      </c>
      <c r="E12" s="20" t="s">
        <v>700</v>
      </c>
      <c r="F12" s="19" t="s">
        <v>701</v>
      </c>
      <c r="G12" s="19" t="s">
        <v>702</v>
      </c>
      <c r="H12" s="19" t="s">
        <v>703</v>
      </c>
      <c r="I12" s="19" t="s">
        <v>704</v>
      </c>
      <c r="J12" s="19" t="s">
        <v>705</v>
      </c>
    </row>
    <row r="13" spans="1:10" ht="12" customHeight="1">
      <c r="A13" s="21"/>
      <c r="B13" s="22"/>
      <c r="C13" s="23"/>
      <c r="D13" s="23"/>
      <c r="E13" s="24"/>
      <c r="F13" s="23"/>
      <c r="G13" s="23"/>
      <c r="H13" s="23"/>
      <c r="I13" s="23" t="s">
        <v>706</v>
      </c>
      <c r="J13" s="23"/>
    </row>
    <row r="14" spans="1:10" ht="12" customHeight="1">
      <c r="A14" s="21"/>
      <c r="B14" s="22"/>
      <c r="C14" s="23"/>
      <c r="D14" s="23"/>
      <c r="E14" s="24"/>
      <c r="F14" s="23"/>
      <c r="G14" s="23"/>
      <c r="H14" s="23"/>
      <c r="I14" s="23" t="s">
        <v>707</v>
      </c>
      <c r="J14" s="23"/>
    </row>
    <row r="15" spans="1:10" ht="12" customHeight="1">
      <c r="A15" s="21"/>
      <c r="B15" s="22"/>
      <c r="C15" s="23"/>
      <c r="D15" s="23"/>
      <c r="E15" s="24"/>
      <c r="F15" s="23"/>
      <c r="G15" s="23"/>
      <c r="H15" s="23"/>
      <c r="I15" s="23" t="s">
        <v>708</v>
      </c>
      <c r="J15" s="23"/>
    </row>
    <row r="16" spans="1:10" ht="12" customHeight="1">
      <c r="A16" s="21"/>
      <c r="B16" s="22"/>
      <c r="C16" s="23"/>
      <c r="D16" s="23"/>
      <c r="E16" s="24"/>
      <c r="F16" s="23"/>
      <c r="G16" s="23"/>
      <c r="H16" s="23"/>
      <c r="I16" s="23"/>
      <c r="J16" s="23"/>
    </row>
    <row r="17" spans="1:10" ht="12" customHeight="1">
      <c r="A17" s="21"/>
      <c r="B17" s="22"/>
      <c r="C17" s="23"/>
      <c r="D17" s="23"/>
      <c r="E17" s="24"/>
      <c r="F17" s="23"/>
      <c r="G17" s="23"/>
      <c r="H17" s="23"/>
      <c r="I17" s="23"/>
      <c r="J17" s="23"/>
    </row>
    <row r="18" spans="1:10" ht="12" customHeight="1">
      <c r="A18" s="21"/>
      <c r="B18" s="22"/>
      <c r="C18" s="23"/>
      <c r="D18" s="23"/>
      <c r="E18" s="24"/>
      <c r="F18" s="23"/>
      <c r="G18" s="23"/>
      <c r="H18" s="23"/>
      <c r="I18" s="23"/>
      <c r="J18" s="23"/>
    </row>
    <row r="19" spans="1:10" ht="12" customHeight="1">
      <c r="A19" s="21"/>
      <c r="B19" s="22"/>
      <c r="C19" s="23"/>
      <c r="D19" s="23"/>
      <c r="E19" s="24"/>
      <c r="F19" s="23"/>
      <c r="G19" s="23"/>
      <c r="H19" s="23"/>
      <c r="I19" s="23"/>
      <c r="J19" s="23"/>
    </row>
    <row r="20" spans="1:10" ht="12.75" customHeight="1">
      <c r="A20" s="25"/>
      <c r="B20" s="26"/>
      <c r="C20" s="27"/>
      <c r="D20" s="27"/>
      <c r="E20" s="24"/>
      <c r="F20" s="27"/>
      <c r="G20" s="27"/>
      <c r="H20" s="27"/>
      <c r="I20" s="27"/>
      <c r="J20" s="27"/>
    </row>
    <row r="21" spans="1:10" ht="12.75" customHeight="1">
      <c r="A21" s="28" t="s">
        <v>709</v>
      </c>
      <c r="B21" s="29" t="s">
        <v>710</v>
      </c>
      <c r="C21" s="30">
        <v>1</v>
      </c>
      <c r="D21" s="30">
        <v>2</v>
      </c>
      <c r="E21" s="30">
        <v>3</v>
      </c>
      <c r="F21" s="30">
        <v>4</v>
      </c>
      <c r="G21" s="30">
        <v>5</v>
      </c>
      <c r="H21" s="31" t="s">
        <v>711</v>
      </c>
      <c r="I21" s="30">
        <v>7</v>
      </c>
      <c r="J21" s="31" t="s">
        <v>712</v>
      </c>
    </row>
    <row r="22" spans="1:10" ht="18" customHeight="1">
      <c r="A22" s="32" t="s">
        <v>713</v>
      </c>
      <c r="B22" s="33" t="s">
        <v>714</v>
      </c>
      <c r="C22" s="34"/>
      <c r="D22" s="34"/>
      <c r="E22" s="34"/>
      <c r="F22" s="34"/>
      <c r="G22" s="34"/>
      <c r="H22" s="34"/>
      <c r="I22" s="34"/>
      <c r="J22" s="34"/>
    </row>
    <row r="23" spans="1:10" ht="18" customHeight="1">
      <c r="A23" s="35"/>
      <c r="B23" s="36" t="s">
        <v>715</v>
      </c>
      <c r="C23" s="37">
        <f aca="true" t="shared" si="0" ref="C23:G26">C28+C108+C113+C118+C133</f>
        <v>168862</v>
      </c>
      <c r="D23" s="37">
        <f t="shared" si="0"/>
        <v>1750</v>
      </c>
      <c r="E23" s="37">
        <f t="shared" si="0"/>
        <v>4850</v>
      </c>
      <c r="F23" s="37">
        <f t="shared" si="0"/>
        <v>0</v>
      </c>
      <c r="G23" s="37">
        <f t="shared" si="0"/>
        <v>0</v>
      </c>
      <c r="H23" s="37">
        <f>SUM(C23:G23)</f>
        <v>175462</v>
      </c>
      <c r="I23" s="37">
        <f>I28+I108+I113+I118+I133</f>
        <v>1000</v>
      </c>
      <c r="J23" s="38">
        <f>H23-I23</f>
        <v>174462</v>
      </c>
    </row>
    <row r="24" spans="1:10" ht="18" customHeight="1">
      <c r="A24" s="35"/>
      <c r="B24" s="36" t="s">
        <v>716</v>
      </c>
      <c r="C24" s="37">
        <f t="shared" si="0"/>
        <v>176473</v>
      </c>
      <c r="D24" s="37">
        <f t="shared" si="0"/>
        <v>1840</v>
      </c>
      <c r="E24" s="37">
        <f t="shared" si="0"/>
        <v>5408</v>
      </c>
      <c r="F24" s="37">
        <f t="shared" si="0"/>
        <v>0</v>
      </c>
      <c r="G24" s="37">
        <f t="shared" si="0"/>
        <v>0</v>
      </c>
      <c r="H24" s="37">
        <f>SUM(C24:G24)</f>
        <v>183721</v>
      </c>
      <c r="I24" s="37">
        <f>I29+I109+I114+I119+I134</f>
        <v>0</v>
      </c>
      <c r="J24" s="38">
        <f>H24-I24</f>
        <v>183721</v>
      </c>
    </row>
    <row r="25" spans="1:10" ht="18" customHeight="1">
      <c r="A25" s="35"/>
      <c r="B25" s="36" t="s">
        <v>717</v>
      </c>
      <c r="C25" s="37">
        <f t="shared" si="0"/>
        <v>180743</v>
      </c>
      <c r="D25" s="37">
        <f t="shared" si="0"/>
        <v>1895</v>
      </c>
      <c r="E25" s="37">
        <f t="shared" si="0"/>
        <v>5568</v>
      </c>
      <c r="F25" s="37">
        <f t="shared" si="0"/>
        <v>0</v>
      </c>
      <c r="G25" s="37">
        <f t="shared" si="0"/>
        <v>0</v>
      </c>
      <c r="H25" s="37">
        <f>SUM(C25:G25)</f>
        <v>188206</v>
      </c>
      <c r="I25" s="37">
        <f>I30+I110+I115+I120+I135</f>
        <v>0</v>
      </c>
      <c r="J25" s="38">
        <f>H25-I25</f>
        <v>188206</v>
      </c>
    </row>
    <row r="26" spans="1:10" ht="18" customHeight="1">
      <c r="A26" s="35"/>
      <c r="B26" s="36" t="s">
        <v>718</v>
      </c>
      <c r="C26" s="37">
        <f t="shared" si="0"/>
        <v>189226</v>
      </c>
      <c r="D26" s="37">
        <f t="shared" si="0"/>
        <v>1985</v>
      </c>
      <c r="E26" s="37">
        <f t="shared" si="0"/>
        <v>5850</v>
      </c>
      <c r="F26" s="37">
        <f t="shared" si="0"/>
        <v>0</v>
      </c>
      <c r="G26" s="37">
        <f t="shared" si="0"/>
        <v>0</v>
      </c>
      <c r="H26" s="37">
        <f>SUM(C26:G26)</f>
        <v>197061</v>
      </c>
      <c r="I26" s="37">
        <f>I31+I111+I116+I121+I136</f>
        <v>0</v>
      </c>
      <c r="J26" s="38">
        <f>H26-I26</f>
        <v>197061</v>
      </c>
    </row>
    <row r="27" spans="1:10" ht="18" customHeight="1">
      <c r="A27" s="39" t="s">
        <v>719</v>
      </c>
      <c r="B27" s="33" t="s">
        <v>720</v>
      </c>
      <c r="C27" s="34"/>
      <c r="D27" s="34"/>
      <c r="E27" s="34"/>
      <c r="F27" s="34"/>
      <c r="G27" s="34"/>
      <c r="H27" s="34"/>
      <c r="I27" s="34"/>
      <c r="J27" s="34"/>
    </row>
    <row r="28" spans="1:10" ht="18" customHeight="1">
      <c r="A28" s="39"/>
      <c r="B28" s="36" t="s">
        <v>715</v>
      </c>
      <c r="C28" s="37">
        <f aca="true" t="shared" si="1" ref="C28:G31">C33+C103</f>
        <v>148157</v>
      </c>
      <c r="D28" s="37">
        <f t="shared" si="1"/>
        <v>750</v>
      </c>
      <c r="E28" s="37">
        <f t="shared" si="1"/>
        <v>4850</v>
      </c>
      <c r="F28" s="37">
        <f t="shared" si="1"/>
        <v>0</v>
      </c>
      <c r="G28" s="37">
        <f t="shared" si="1"/>
        <v>0</v>
      </c>
      <c r="H28" s="37">
        <f>SUM(C28:G28)</f>
        <v>153757</v>
      </c>
      <c r="I28" s="37">
        <f>I33+I103</f>
        <v>0</v>
      </c>
      <c r="J28" s="38">
        <f>H28-I28</f>
        <v>153757</v>
      </c>
    </row>
    <row r="29" spans="1:10" ht="18" customHeight="1">
      <c r="A29" s="39"/>
      <c r="B29" s="36" t="s">
        <v>716</v>
      </c>
      <c r="C29" s="37">
        <f t="shared" si="1"/>
        <v>171713</v>
      </c>
      <c r="D29" s="37">
        <f t="shared" si="1"/>
        <v>750</v>
      </c>
      <c r="E29" s="37">
        <f t="shared" si="1"/>
        <v>5408</v>
      </c>
      <c r="F29" s="37">
        <f t="shared" si="1"/>
        <v>0</v>
      </c>
      <c r="G29" s="37">
        <f t="shared" si="1"/>
        <v>0</v>
      </c>
      <c r="H29" s="37">
        <f>SUM(C29:G29)</f>
        <v>177871</v>
      </c>
      <c r="I29" s="37">
        <f>I34+I104</f>
        <v>0</v>
      </c>
      <c r="J29" s="38">
        <f>H29-I29</f>
        <v>177871</v>
      </c>
    </row>
    <row r="30" spans="1:10" ht="18" customHeight="1">
      <c r="A30" s="39"/>
      <c r="B30" s="36" t="s">
        <v>717</v>
      </c>
      <c r="C30" s="37">
        <f t="shared" si="1"/>
        <v>175761</v>
      </c>
      <c r="D30" s="37">
        <f t="shared" si="1"/>
        <v>750</v>
      </c>
      <c r="E30" s="37">
        <f t="shared" si="1"/>
        <v>5568</v>
      </c>
      <c r="F30" s="37">
        <f t="shared" si="1"/>
        <v>0</v>
      </c>
      <c r="G30" s="37">
        <f t="shared" si="1"/>
        <v>0</v>
      </c>
      <c r="H30" s="37">
        <f>SUM(C30:G30)</f>
        <v>182079</v>
      </c>
      <c r="I30" s="37">
        <f>I35+I105</f>
        <v>0</v>
      </c>
      <c r="J30" s="38">
        <f>H30-I30</f>
        <v>182079</v>
      </c>
    </row>
    <row r="31" spans="1:10" ht="18" customHeight="1">
      <c r="A31" s="39"/>
      <c r="B31" s="36" t="s">
        <v>718</v>
      </c>
      <c r="C31" s="37">
        <f t="shared" si="1"/>
        <v>183926</v>
      </c>
      <c r="D31" s="37">
        <f t="shared" si="1"/>
        <v>760</v>
      </c>
      <c r="E31" s="37">
        <f t="shared" si="1"/>
        <v>5850</v>
      </c>
      <c r="F31" s="37">
        <f t="shared" si="1"/>
        <v>0</v>
      </c>
      <c r="G31" s="37">
        <f t="shared" si="1"/>
        <v>0</v>
      </c>
      <c r="H31" s="37">
        <f>SUM(C31:G31)</f>
        <v>190536</v>
      </c>
      <c r="I31" s="37">
        <f>I36+I106</f>
        <v>0</v>
      </c>
      <c r="J31" s="38">
        <f>H31-I31</f>
        <v>190536</v>
      </c>
    </row>
    <row r="32" spans="1:10" ht="18" customHeight="1">
      <c r="A32" s="40" t="s">
        <v>665</v>
      </c>
      <c r="B32" s="33" t="s">
        <v>721</v>
      </c>
      <c r="C32" s="34"/>
      <c r="D32" s="34"/>
      <c r="E32" s="34"/>
      <c r="F32" s="34"/>
      <c r="G32" s="34"/>
      <c r="H32" s="34"/>
      <c r="I32" s="34"/>
      <c r="J32" s="34"/>
    </row>
    <row r="33" spans="1:10" ht="18" customHeight="1">
      <c r="A33" s="40"/>
      <c r="B33" s="36" t="s">
        <v>715</v>
      </c>
      <c r="C33" s="41">
        <f aca="true" t="shared" si="2" ref="C33:G36">C38+C48+C63+C68+C73+C98</f>
        <v>139259</v>
      </c>
      <c r="D33" s="41">
        <f t="shared" si="2"/>
        <v>0</v>
      </c>
      <c r="E33" s="41">
        <f t="shared" si="2"/>
        <v>0</v>
      </c>
      <c r="F33" s="41">
        <f t="shared" si="2"/>
        <v>0</v>
      </c>
      <c r="G33" s="41">
        <f t="shared" si="2"/>
        <v>0</v>
      </c>
      <c r="H33" s="41">
        <f>SUM(C33:G33)</f>
        <v>139259</v>
      </c>
      <c r="I33" s="41">
        <f>I38+I48+I63+I68+I73+I98</f>
        <v>0</v>
      </c>
      <c r="J33" s="42">
        <f>H33-I33</f>
        <v>139259</v>
      </c>
    </row>
    <row r="34" spans="1:10" ht="18" customHeight="1">
      <c r="A34" s="40"/>
      <c r="B34" s="36" t="s">
        <v>716</v>
      </c>
      <c r="C34" s="41">
        <f t="shared" si="2"/>
        <v>148399</v>
      </c>
      <c r="D34" s="41">
        <f t="shared" si="2"/>
        <v>0</v>
      </c>
      <c r="E34" s="41">
        <f t="shared" si="2"/>
        <v>0</v>
      </c>
      <c r="F34" s="41">
        <f t="shared" si="2"/>
        <v>0</v>
      </c>
      <c r="G34" s="41">
        <f t="shared" si="2"/>
        <v>0</v>
      </c>
      <c r="H34" s="41">
        <f>SUM(C34:G34)</f>
        <v>148399</v>
      </c>
      <c r="I34" s="41">
        <f>I39+I49+I64+I69+I74+I99</f>
        <v>0</v>
      </c>
      <c r="J34" s="42">
        <f>H34-I34</f>
        <v>148399</v>
      </c>
    </row>
    <row r="35" spans="1:10" ht="18" customHeight="1">
      <c r="A35" s="40"/>
      <c r="B35" s="36" t="s">
        <v>717</v>
      </c>
      <c r="C35" s="41">
        <f t="shared" si="2"/>
        <v>152692</v>
      </c>
      <c r="D35" s="41">
        <f t="shared" si="2"/>
        <v>0</v>
      </c>
      <c r="E35" s="41">
        <f t="shared" si="2"/>
        <v>0</v>
      </c>
      <c r="F35" s="41">
        <f t="shared" si="2"/>
        <v>0</v>
      </c>
      <c r="G35" s="41">
        <f t="shared" si="2"/>
        <v>0</v>
      </c>
      <c r="H35" s="41">
        <f>SUM(C35:G35)</f>
        <v>152692</v>
      </c>
      <c r="I35" s="41">
        <f>I40+I50+I65+I70+I75+I100</f>
        <v>0</v>
      </c>
      <c r="J35" s="42">
        <f>H35-I35</f>
        <v>152692</v>
      </c>
    </row>
    <row r="36" spans="1:10" ht="18" customHeight="1">
      <c r="A36" s="40"/>
      <c r="B36" s="36" t="s">
        <v>718</v>
      </c>
      <c r="C36" s="41">
        <f t="shared" si="2"/>
        <v>161315</v>
      </c>
      <c r="D36" s="41">
        <f t="shared" si="2"/>
        <v>0</v>
      </c>
      <c r="E36" s="41">
        <f t="shared" si="2"/>
        <v>0</v>
      </c>
      <c r="F36" s="41">
        <f t="shared" si="2"/>
        <v>0</v>
      </c>
      <c r="G36" s="41">
        <f t="shared" si="2"/>
        <v>0</v>
      </c>
      <c r="H36" s="41">
        <f>SUM(C36:G36)</f>
        <v>161315</v>
      </c>
      <c r="I36" s="41">
        <f>I41+I51+I66+I71+I76+I101</f>
        <v>0</v>
      </c>
      <c r="J36" s="42">
        <f>H36-I36</f>
        <v>161315</v>
      </c>
    </row>
    <row r="37" spans="1:10" ht="26.25" customHeight="1">
      <c r="A37" s="43" t="s">
        <v>722</v>
      </c>
      <c r="B37" s="33" t="s">
        <v>723</v>
      </c>
      <c r="C37" s="34"/>
      <c r="D37" s="34"/>
      <c r="E37" s="34"/>
      <c r="F37" s="34"/>
      <c r="G37" s="34"/>
      <c r="H37" s="34"/>
      <c r="I37" s="34"/>
      <c r="J37" s="34"/>
    </row>
    <row r="38" spans="1:10" ht="18" customHeight="1">
      <c r="A38" s="43"/>
      <c r="B38" s="36" t="s">
        <v>715</v>
      </c>
      <c r="C38" s="41">
        <f>'10.01 '!G18</f>
        <v>3</v>
      </c>
      <c r="D38" s="41"/>
      <c r="E38" s="41"/>
      <c r="F38" s="41"/>
      <c r="G38" s="41"/>
      <c r="H38" s="41">
        <f>SUM(C38:G38)</f>
        <v>3</v>
      </c>
      <c r="I38" s="41"/>
      <c r="J38" s="42">
        <f>H38-I38</f>
        <v>3</v>
      </c>
    </row>
    <row r="39" spans="1:10" ht="18" customHeight="1">
      <c r="A39" s="43"/>
      <c r="B39" s="36" t="s">
        <v>716</v>
      </c>
      <c r="C39" s="41">
        <f>'10.01 '!L18</f>
        <v>6</v>
      </c>
      <c r="D39" s="41"/>
      <c r="E39" s="41"/>
      <c r="F39" s="41"/>
      <c r="G39" s="41"/>
      <c r="H39" s="41"/>
      <c r="I39" s="41"/>
      <c r="J39" s="42"/>
    </row>
    <row r="40" spans="1:10" ht="18" customHeight="1">
      <c r="A40" s="43"/>
      <c r="B40" s="36" t="s">
        <v>717</v>
      </c>
      <c r="C40" s="41">
        <f>'10.01 '!M18</f>
        <v>6</v>
      </c>
      <c r="D40" s="41"/>
      <c r="E40" s="41"/>
      <c r="F40" s="41"/>
      <c r="G40" s="41"/>
      <c r="H40" s="41"/>
      <c r="I40" s="41"/>
      <c r="J40" s="42"/>
    </row>
    <row r="41" spans="1:10" ht="18" customHeight="1">
      <c r="A41" s="43"/>
      <c r="B41" s="36" t="s">
        <v>718</v>
      </c>
      <c r="C41" s="41">
        <f>'10.01 '!N18</f>
        <v>7</v>
      </c>
      <c r="D41" s="41"/>
      <c r="E41" s="41"/>
      <c r="F41" s="41"/>
      <c r="G41" s="41"/>
      <c r="H41" s="41"/>
      <c r="I41" s="41"/>
      <c r="J41" s="42"/>
    </row>
    <row r="42" spans="1:10" ht="18" customHeight="1">
      <c r="A42" s="44" t="s">
        <v>724</v>
      </c>
      <c r="B42" s="33" t="s">
        <v>725</v>
      </c>
      <c r="C42" s="34"/>
      <c r="D42" s="34"/>
      <c r="E42" s="34"/>
      <c r="F42" s="34"/>
      <c r="G42" s="34"/>
      <c r="H42" s="34"/>
      <c r="I42" s="34"/>
      <c r="J42" s="34"/>
    </row>
    <row r="43" spans="1:10" ht="18" customHeight="1">
      <c r="A43" s="44"/>
      <c r="B43" s="36" t="s">
        <v>715</v>
      </c>
      <c r="C43" s="41">
        <f>'10.01 '!G19</f>
        <v>3</v>
      </c>
      <c r="D43" s="45"/>
      <c r="E43" s="45"/>
      <c r="F43" s="45"/>
      <c r="G43" s="45"/>
      <c r="H43" s="41">
        <f>SUM(C43:G43)</f>
        <v>3</v>
      </c>
      <c r="I43" s="41"/>
      <c r="J43" s="42">
        <f>H43-I43</f>
        <v>3</v>
      </c>
    </row>
    <row r="44" spans="1:10" ht="18" customHeight="1">
      <c r="A44" s="44"/>
      <c r="B44" s="36" t="s">
        <v>716</v>
      </c>
      <c r="C44" s="41">
        <f>'10.01 '!L19</f>
        <v>6</v>
      </c>
      <c r="D44" s="45"/>
      <c r="E44" s="45"/>
      <c r="F44" s="45"/>
      <c r="G44" s="45"/>
      <c r="H44" s="41"/>
      <c r="I44" s="41"/>
      <c r="J44" s="42"/>
    </row>
    <row r="45" spans="1:10" ht="18" customHeight="1">
      <c r="A45" s="44"/>
      <c r="B45" s="36" t="s">
        <v>717</v>
      </c>
      <c r="C45" s="41">
        <f>'10.01 '!M19</f>
        <v>6</v>
      </c>
      <c r="D45" s="45"/>
      <c r="E45" s="45"/>
      <c r="F45" s="45"/>
      <c r="G45" s="45"/>
      <c r="H45" s="41"/>
      <c r="I45" s="41"/>
      <c r="J45" s="42"/>
    </row>
    <row r="46" spans="1:10" ht="18" customHeight="1">
      <c r="A46" s="44"/>
      <c r="B46" s="36" t="s">
        <v>718</v>
      </c>
      <c r="C46" s="41">
        <f>'10.01 '!N19</f>
        <v>7</v>
      </c>
      <c r="D46" s="45"/>
      <c r="E46" s="45"/>
      <c r="F46" s="45"/>
      <c r="G46" s="45"/>
      <c r="H46" s="41"/>
      <c r="I46" s="41"/>
      <c r="J46" s="42"/>
    </row>
    <row r="47" spans="1:10" ht="29.25" customHeight="1">
      <c r="A47" s="43" t="s">
        <v>726</v>
      </c>
      <c r="B47" s="33" t="s">
        <v>727</v>
      </c>
      <c r="C47" s="34"/>
      <c r="D47" s="34"/>
      <c r="E47" s="34"/>
      <c r="F47" s="34"/>
      <c r="G47" s="34"/>
      <c r="H47" s="34"/>
      <c r="I47" s="34"/>
      <c r="J47" s="34"/>
    </row>
    <row r="48" spans="1:10" ht="18" customHeight="1">
      <c r="A48" s="43"/>
      <c r="B48" s="36" t="s">
        <v>715</v>
      </c>
      <c r="C48" s="41">
        <f aca="true" t="shared" si="3" ref="C48:G51">C53+C58</f>
        <v>45157</v>
      </c>
      <c r="D48" s="41">
        <f t="shared" si="3"/>
        <v>0</v>
      </c>
      <c r="E48" s="41">
        <f t="shared" si="3"/>
        <v>0</v>
      </c>
      <c r="F48" s="41">
        <f t="shared" si="3"/>
        <v>0</v>
      </c>
      <c r="G48" s="41">
        <f t="shared" si="3"/>
        <v>0</v>
      </c>
      <c r="H48" s="41">
        <f>SUM(C48:G48)</f>
        <v>45157</v>
      </c>
      <c r="I48" s="41">
        <f>I53+I58</f>
        <v>0</v>
      </c>
      <c r="J48" s="42">
        <f>H48-I48</f>
        <v>45157</v>
      </c>
    </row>
    <row r="49" spans="1:10" ht="18" customHeight="1">
      <c r="A49" s="43"/>
      <c r="B49" s="36" t="s">
        <v>716</v>
      </c>
      <c r="C49" s="41">
        <f t="shared" si="3"/>
        <v>45903</v>
      </c>
      <c r="D49" s="41">
        <f t="shared" si="3"/>
        <v>0</v>
      </c>
      <c r="E49" s="41">
        <f t="shared" si="3"/>
        <v>0</v>
      </c>
      <c r="F49" s="41">
        <f t="shared" si="3"/>
        <v>0</v>
      </c>
      <c r="G49" s="41">
        <f t="shared" si="3"/>
        <v>0</v>
      </c>
      <c r="H49" s="41">
        <f>SUM(C49:G49)</f>
        <v>45903</v>
      </c>
      <c r="I49" s="41">
        <f>I54+I59</f>
        <v>0</v>
      </c>
      <c r="J49" s="42">
        <f>H49-I49</f>
        <v>45903</v>
      </c>
    </row>
    <row r="50" spans="1:10" ht="18" customHeight="1">
      <c r="A50" s="43"/>
      <c r="B50" s="36" t="s">
        <v>717</v>
      </c>
      <c r="C50" s="41">
        <f t="shared" si="3"/>
        <v>47267</v>
      </c>
      <c r="D50" s="41">
        <f t="shared" si="3"/>
        <v>0</v>
      </c>
      <c r="E50" s="41">
        <f t="shared" si="3"/>
        <v>0</v>
      </c>
      <c r="F50" s="41">
        <f t="shared" si="3"/>
        <v>0</v>
      </c>
      <c r="G50" s="41">
        <f t="shared" si="3"/>
        <v>0</v>
      </c>
      <c r="H50" s="41">
        <f>SUM(C50:G50)</f>
        <v>47267</v>
      </c>
      <c r="I50" s="41">
        <f>I55+I60</f>
        <v>0</v>
      </c>
      <c r="J50" s="42">
        <f>H50-I50</f>
        <v>47267</v>
      </c>
    </row>
    <row r="51" spans="1:10" ht="18" customHeight="1">
      <c r="A51" s="43"/>
      <c r="B51" s="36" t="s">
        <v>718</v>
      </c>
      <c r="C51" s="41">
        <f t="shared" si="3"/>
        <v>49580</v>
      </c>
      <c r="D51" s="41">
        <f t="shared" si="3"/>
        <v>0</v>
      </c>
      <c r="E51" s="41">
        <f t="shared" si="3"/>
        <v>0</v>
      </c>
      <c r="F51" s="41">
        <f t="shared" si="3"/>
        <v>0</v>
      </c>
      <c r="G51" s="41">
        <f t="shared" si="3"/>
        <v>0</v>
      </c>
      <c r="H51" s="41">
        <f>SUM(C51:G51)</f>
        <v>49580</v>
      </c>
      <c r="I51" s="41">
        <f>I56+I61</f>
        <v>0</v>
      </c>
      <c r="J51" s="42">
        <f>H51-I51</f>
        <v>49580</v>
      </c>
    </row>
    <row r="52" spans="1:10" ht="37.5" customHeight="1">
      <c r="A52" s="46" t="s">
        <v>728</v>
      </c>
      <c r="B52" s="33" t="s">
        <v>729</v>
      </c>
      <c r="C52" s="34"/>
      <c r="D52" s="34"/>
      <c r="E52" s="34"/>
      <c r="F52" s="34"/>
      <c r="G52" s="34"/>
      <c r="H52" s="34"/>
      <c r="I52" s="34"/>
      <c r="J52" s="34"/>
    </row>
    <row r="53" spans="1:10" ht="18" customHeight="1">
      <c r="A53" s="46"/>
      <c r="B53" s="36" t="s">
        <v>715</v>
      </c>
      <c r="C53" s="47">
        <f>'10.01 '!G24</f>
        <v>625</v>
      </c>
      <c r="D53" s="45"/>
      <c r="E53" s="45"/>
      <c r="F53" s="45"/>
      <c r="G53" s="45"/>
      <c r="H53" s="41">
        <f>SUM(C53:G53)</f>
        <v>625</v>
      </c>
      <c r="I53" s="41"/>
      <c r="J53" s="42">
        <f>H53-I53</f>
        <v>625</v>
      </c>
    </row>
    <row r="54" spans="1:10" ht="18" customHeight="1">
      <c r="A54" s="46"/>
      <c r="B54" s="36" t="s">
        <v>716</v>
      </c>
      <c r="C54" s="47">
        <f>'10.01 '!L24</f>
        <v>1130</v>
      </c>
      <c r="D54" s="45"/>
      <c r="E54" s="45"/>
      <c r="F54" s="45"/>
      <c r="G54" s="45"/>
      <c r="H54" s="41"/>
      <c r="I54" s="41"/>
      <c r="J54" s="42"/>
    </row>
    <row r="55" spans="1:10" ht="18" customHeight="1">
      <c r="A55" s="46"/>
      <c r="B55" s="36" t="s">
        <v>717</v>
      </c>
      <c r="C55" s="47">
        <f>'10.01 '!M24</f>
        <v>1168</v>
      </c>
      <c r="D55" s="45"/>
      <c r="E55" s="45"/>
      <c r="F55" s="45"/>
      <c r="G55" s="45"/>
      <c r="H55" s="41"/>
      <c r="I55" s="41"/>
      <c r="J55" s="42"/>
    </row>
    <row r="56" spans="1:10" ht="18" customHeight="1">
      <c r="A56" s="46"/>
      <c r="B56" s="36" t="s">
        <v>718</v>
      </c>
      <c r="C56" s="47">
        <f>'10.01 '!N24</f>
        <v>1230</v>
      </c>
      <c r="D56" s="45"/>
      <c r="E56" s="45"/>
      <c r="F56" s="45"/>
      <c r="G56" s="45"/>
      <c r="H56" s="41"/>
      <c r="I56" s="41"/>
      <c r="J56" s="42"/>
    </row>
    <row r="57" spans="1:10" ht="18" customHeight="1">
      <c r="A57" s="46" t="s">
        <v>730</v>
      </c>
      <c r="B57" s="33" t="s">
        <v>731</v>
      </c>
      <c r="C57" s="34"/>
      <c r="D57" s="34"/>
      <c r="E57" s="34"/>
      <c r="F57" s="34"/>
      <c r="G57" s="34"/>
      <c r="H57" s="34"/>
      <c r="I57" s="34"/>
      <c r="J57" s="34"/>
    </row>
    <row r="58" spans="1:10" ht="18" customHeight="1">
      <c r="A58" s="46"/>
      <c r="B58" s="36" t="s">
        <v>715</v>
      </c>
      <c r="C58" s="41">
        <f>'10.01 '!G25</f>
        <v>44532</v>
      </c>
      <c r="D58" s="45"/>
      <c r="E58" s="45"/>
      <c r="F58" s="45"/>
      <c r="G58" s="45"/>
      <c r="H58" s="41">
        <f>SUM(C58:G58)</f>
        <v>44532</v>
      </c>
      <c r="I58" s="41"/>
      <c r="J58" s="42">
        <f>H58-I58</f>
        <v>44532</v>
      </c>
    </row>
    <row r="59" spans="1:10" ht="18" customHeight="1">
      <c r="A59" s="46"/>
      <c r="B59" s="36" t="s">
        <v>716</v>
      </c>
      <c r="C59" s="41">
        <f>'10.01 '!L25</f>
        <v>44773</v>
      </c>
      <c r="D59" s="45"/>
      <c r="E59" s="45"/>
      <c r="F59" s="45"/>
      <c r="G59" s="45"/>
      <c r="H59" s="41"/>
      <c r="I59" s="41"/>
      <c r="J59" s="42"/>
    </row>
    <row r="60" spans="1:10" ht="18" customHeight="1">
      <c r="A60" s="46"/>
      <c r="B60" s="36" t="s">
        <v>717</v>
      </c>
      <c r="C60" s="41">
        <f>'10.01 '!M25</f>
        <v>46099</v>
      </c>
      <c r="D60" s="45"/>
      <c r="E60" s="45"/>
      <c r="F60" s="45"/>
      <c r="G60" s="45"/>
      <c r="H60" s="41"/>
      <c r="I60" s="41"/>
      <c r="J60" s="42"/>
    </row>
    <row r="61" spans="1:10" ht="18" customHeight="1">
      <c r="A61" s="46"/>
      <c r="B61" s="36" t="s">
        <v>718</v>
      </c>
      <c r="C61" s="41">
        <f>'10.01 '!N25</f>
        <v>48350</v>
      </c>
      <c r="D61" s="45"/>
      <c r="E61" s="45"/>
      <c r="F61" s="45"/>
      <c r="G61" s="45"/>
      <c r="H61" s="41"/>
      <c r="I61" s="41"/>
      <c r="J61" s="42"/>
    </row>
    <row r="62" spans="1:10" ht="18" customHeight="1">
      <c r="A62" s="43" t="s">
        <v>732</v>
      </c>
      <c r="B62" s="33" t="s">
        <v>733</v>
      </c>
      <c r="C62" s="34"/>
      <c r="D62" s="34"/>
      <c r="E62" s="34"/>
      <c r="F62" s="34"/>
      <c r="G62" s="34"/>
      <c r="H62" s="34"/>
      <c r="I62" s="34"/>
      <c r="J62" s="34"/>
    </row>
    <row r="63" spans="1:10" ht="18" customHeight="1">
      <c r="A63" s="43"/>
      <c r="B63" s="36" t="s">
        <v>715</v>
      </c>
      <c r="C63" s="41">
        <f>'10.01 '!G28</f>
        <v>196</v>
      </c>
      <c r="D63" s="45"/>
      <c r="E63" s="45"/>
      <c r="F63" s="45"/>
      <c r="G63" s="45"/>
      <c r="H63" s="41">
        <f>SUM(C63:G63)</f>
        <v>196</v>
      </c>
      <c r="I63" s="41"/>
      <c r="J63" s="42">
        <f>H63-I63</f>
        <v>196</v>
      </c>
    </row>
    <row r="64" spans="1:10" ht="18" customHeight="1">
      <c r="A64" s="43"/>
      <c r="B64" s="36" t="s">
        <v>716</v>
      </c>
      <c r="C64" s="41">
        <f>'10.01 '!L28</f>
        <v>222</v>
      </c>
      <c r="D64" s="45"/>
      <c r="E64" s="45"/>
      <c r="F64" s="45"/>
      <c r="G64" s="45"/>
      <c r="H64" s="41"/>
      <c r="I64" s="41"/>
      <c r="J64" s="42"/>
    </row>
    <row r="65" spans="1:10" ht="18" customHeight="1">
      <c r="A65" s="43"/>
      <c r="B65" s="36" t="s">
        <v>717</v>
      </c>
      <c r="C65" s="41">
        <f>'10.01 '!M28</f>
        <v>226</v>
      </c>
      <c r="D65" s="45"/>
      <c r="E65" s="45"/>
      <c r="F65" s="45"/>
      <c r="G65" s="45"/>
      <c r="H65" s="41"/>
      <c r="I65" s="41"/>
      <c r="J65" s="42"/>
    </row>
    <row r="66" spans="1:10" ht="18" customHeight="1">
      <c r="A66" s="43"/>
      <c r="B66" s="36" t="s">
        <v>718</v>
      </c>
      <c r="C66" s="41">
        <f>'10.01 '!N28</f>
        <v>232</v>
      </c>
      <c r="D66" s="45"/>
      <c r="E66" s="45"/>
      <c r="F66" s="45"/>
      <c r="G66" s="45"/>
      <c r="H66" s="41"/>
      <c r="I66" s="41"/>
      <c r="J66" s="42"/>
    </row>
    <row r="67" spans="1:10" ht="18" customHeight="1">
      <c r="A67" s="40" t="s">
        <v>734</v>
      </c>
      <c r="B67" s="33" t="s">
        <v>735</v>
      </c>
      <c r="C67" s="34"/>
      <c r="D67" s="34"/>
      <c r="E67" s="34"/>
      <c r="F67" s="34"/>
      <c r="G67" s="34"/>
      <c r="H67" s="34"/>
      <c r="I67" s="34"/>
      <c r="J67" s="34"/>
    </row>
    <row r="68" spans="1:10" ht="18" customHeight="1">
      <c r="A68" s="40"/>
      <c r="B68" s="36" t="s">
        <v>715</v>
      </c>
      <c r="C68" s="41">
        <f>'10.01 '!G33</f>
        <v>20324</v>
      </c>
      <c r="D68" s="45"/>
      <c r="E68" s="45"/>
      <c r="F68" s="45"/>
      <c r="G68" s="45"/>
      <c r="H68" s="41">
        <f>SUM(C68:G68)</f>
        <v>20324</v>
      </c>
      <c r="I68" s="41"/>
      <c r="J68" s="42">
        <f>H68-I68</f>
        <v>20324</v>
      </c>
    </row>
    <row r="69" spans="1:10" ht="18" customHeight="1">
      <c r="A69" s="40"/>
      <c r="B69" s="36" t="s">
        <v>716</v>
      </c>
      <c r="C69" s="41">
        <f>'10.01 '!L33</f>
        <v>22485</v>
      </c>
      <c r="D69" s="45"/>
      <c r="E69" s="45"/>
      <c r="F69" s="45"/>
      <c r="G69" s="45"/>
      <c r="H69" s="41"/>
      <c r="I69" s="41"/>
      <c r="J69" s="42"/>
    </row>
    <row r="70" spans="1:10" ht="18" customHeight="1">
      <c r="A70" s="40"/>
      <c r="B70" s="36" t="s">
        <v>717</v>
      </c>
      <c r="C70" s="41">
        <f>'10.01 '!M33</f>
        <v>23283</v>
      </c>
      <c r="D70" s="45"/>
      <c r="E70" s="45"/>
      <c r="F70" s="45"/>
      <c r="G70" s="45"/>
      <c r="H70" s="41"/>
      <c r="I70" s="41"/>
      <c r="J70" s="42"/>
    </row>
    <row r="71" spans="1:10" ht="18" customHeight="1">
      <c r="A71" s="40"/>
      <c r="B71" s="36" t="s">
        <v>718</v>
      </c>
      <c r="C71" s="41">
        <f>'10.01 '!N33</f>
        <v>24585</v>
      </c>
      <c r="D71" s="45"/>
      <c r="E71" s="45"/>
      <c r="F71" s="45"/>
      <c r="G71" s="45"/>
      <c r="H71" s="41"/>
      <c r="I71" s="41"/>
      <c r="J71" s="42"/>
    </row>
    <row r="72" spans="1:10" ht="18" customHeight="1">
      <c r="A72" s="40" t="s">
        <v>666</v>
      </c>
      <c r="B72" s="33" t="s">
        <v>736</v>
      </c>
      <c r="C72" s="34"/>
      <c r="D72" s="34"/>
      <c r="E72" s="34"/>
      <c r="F72" s="34"/>
      <c r="G72" s="34"/>
      <c r="H72" s="34"/>
      <c r="I72" s="34"/>
      <c r="J72" s="34"/>
    </row>
    <row r="73" spans="1:10" ht="18" customHeight="1">
      <c r="A73" s="40"/>
      <c r="B73" s="36" t="s">
        <v>715</v>
      </c>
      <c r="C73" s="41">
        <f aca="true" t="shared" si="4" ref="C73:G76">C78+C83+C88+C93</f>
        <v>73429</v>
      </c>
      <c r="D73" s="41">
        <f t="shared" si="4"/>
        <v>0</v>
      </c>
      <c r="E73" s="41">
        <f t="shared" si="4"/>
        <v>0</v>
      </c>
      <c r="F73" s="41">
        <f t="shared" si="4"/>
        <v>0</v>
      </c>
      <c r="G73" s="41">
        <f t="shared" si="4"/>
        <v>0</v>
      </c>
      <c r="H73" s="41">
        <f>SUM(C73:G73)</f>
        <v>73429</v>
      </c>
      <c r="I73" s="41">
        <f>I78+I83+I88+I93</f>
        <v>0</v>
      </c>
      <c r="J73" s="42">
        <f>H73-I73</f>
        <v>73429</v>
      </c>
    </row>
    <row r="74" spans="1:10" ht="18" customHeight="1">
      <c r="A74" s="40"/>
      <c r="B74" s="36" t="s">
        <v>716</v>
      </c>
      <c r="C74" s="41">
        <f t="shared" si="4"/>
        <v>79625</v>
      </c>
      <c r="D74" s="41">
        <f t="shared" si="4"/>
        <v>0</v>
      </c>
      <c r="E74" s="41">
        <f t="shared" si="4"/>
        <v>0</v>
      </c>
      <c r="F74" s="41">
        <f t="shared" si="4"/>
        <v>0</v>
      </c>
      <c r="G74" s="41">
        <f t="shared" si="4"/>
        <v>0</v>
      </c>
      <c r="H74" s="41">
        <f>SUM(C74:G74)</f>
        <v>79625</v>
      </c>
      <c r="I74" s="41">
        <f>I79+I84+I89+I94</f>
        <v>0</v>
      </c>
      <c r="J74" s="42">
        <f>H74-I74</f>
        <v>79625</v>
      </c>
    </row>
    <row r="75" spans="1:10" ht="18" customHeight="1">
      <c r="A75" s="40"/>
      <c r="B75" s="36" t="s">
        <v>717</v>
      </c>
      <c r="C75" s="41">
        <f t="shared" si="4"/>
        <v>81747</v>
      </c>
      <c r="D75" s="41">
        <f t="shared" si="4"/>
        <v>0</v>
      </c>
      <c r="E75" s="41">
        <f t="shared" si="4"/>
        <v>0</v>
      </c>
      <c r="F75" s="41">
        <f t="shared" si="4"/>
        <v>0</v>
      </c>
      <c r="G75" s="41">
        <f t="shared" si="4"/>
        <v>0</v>
      </c>
      <c r="H75" s="41">
        <f>SUM(C75:G75)</f>
        <v>81747</v>
      </c>
      <c r="I75" s="41">
        <f>I80+I85+I90+I95</f>
        <v>0</v>
      </c>
      <c r="J75" s="42">
        <f>H75-I75</f>
        <v>81747</v>
      </c>
    </row>
    <row r="76" spans="1:10" ht="18" customHeight="1">
      <c r="A76" s="40"/>
      <c r="B76" s="36" t="s">
        <v>718</v>
      </c>
      <c r="C76" s="41">
        <f t="shared" si="4"/>
        <v>86740</v>
      </c>
      <c r="D76" s="41">
        <f t="shared" si="4"/>
        <v>0</v>
      </c>
      <c r="E76" s="41">
        <f t="shared" si="4"/>
        <v>0</v>
      </c>
      <c r="F76" s="41">
        <f t="shared" si="4"/>
        <v>0</v>
      </c>
      <c r="G76" s="41">
        <f t="shared" si="4"/>
        <v>0</v>
      </c>
      <c r="H76" s="41">
        <f>SUM(C76:G76)</f>
        <v>86740</v>
      </c>
      <c r="I76" s="41">
        <f>I81+I86+I91+I96</f>
        <v>0</v>
      </c>
      <c r="J76" s="42">
        <f>H76-I76</f>
        <v>86740</v>
      </c>
    </row>
    <row r="77" spans="1:10" ht="18" customHeight="1">
      <c r="A77" s="44" t="s">
        <v>737</v>
      </c>
      <c r="B77" s="33" t="s">
        <v>738</v>
      </c>
      <c r="C77" s="34"/>
      <c r="D77" s="34"/>
      <c r="E77" s="34"/>
      <c r="F77" s="34"/>
      <c r="G77" s="34"/>
      <c r="H77" s="34"/>
      <c r="I77" s="34"/>
      <c r="J77" s="34"/>
    </row>
    <row r="78" spans="1:10" ht="18" customHeight="1">
      <c r="A78" s="44"/>
      <c r="B78" s="36" t="s">
        <v>715</v>
      </c>
      <c r="C78" s="41">
        <f>'10.01 '!G45</f>
        <v>67082</v>
      </c>
      <c r="D78" s="45"/>
      <c r="E78" s="45"/>
      <c r="F78" s="45"/>
      <c r="G78" s="45"/>
      <c r="H78" s="41">
        <f>SUM(C78:G78)</f>
        <v>67082</v>
      </c>
      <c r="I78" s="41"/>
      <c r="J78" s="42">
        <f>H78-I78</f>
        <v>67082</v>
      </c>
    </row>
    <row r="79" spans="1:10" ht="18" customHeight="1">
      <c r="A79" s="44"/>
      <c r="B79" s="36" t="s">
        <v>716</v>
      </c>
      <c r="C79" s="41">
        <f>'10.01 '!L45</f>
        <v>72693</v>
      </c>
      <c r="D79" s="45"/>
      <c r="E79" s="45"/>
      <c r="F79" s="45"/>
      <c r="G79" s="45"/>
      <c r="H79" s="41"/>
      <c r="I79" s="41"/>
      <c r="J79" s="42"/>
    </row>
    <row r="80" spans="1:10" ht="18" customHeight="1">
      <c r="A80" s="44"/>
      <c r="B80" s="36" t="s">
        <v>717</v>
      </c>
      <c r="C80" s="41">
        <f>'10.01 '!M45</f>
        <v>74529</v>
      </c>
      <c r="D80" s="45"/>
      <c r="E80" s="45"/>
      <c r="F80" s="45"/>
      <c r="G80" s="45"/>
      <c r="H80" s="41"/>
      <c r="I80" s="41"/>
      <c r="J80" s="42"/>
    </row>
    <row r="81" spans="1:10" ht="18" customHeight="1">
      <c r="A81" s="44"/>
      <c r="B81" s="36" t="s">
        <v>718</v>
      </c>
      <c r="C81" s="41">
        <f>'10.01 '!N45</f>
        <v>79074</v>
      </c>
      <c r="D81" s="45"/>
      <c r="E81" s="45"/>
      <c r="F81" s="45"/>
      <c r="G81" s="45"/>
      <c r="H81" s="41"/>
      <c r="I81" s="41"/>
      <c r="J81" s="42"/>
    </row>
    <row r="82" spans="1:10" ht="24.75" customHeight="1">
      <c r="A82" s="46" t="s">
        <v>739</v>
      </c>
      <c r="B82" s="33" t="s">
        <v>740</v>
      </c>
      <c r="C82" s="34"/>
      <c r="D82" s="34"/>
      <c r="E82" s="34"/>
      <c r="F82" s="34"/>
      <c r="G82" s="34"/>
      <c r="H82" s="34"/>
      <c r="I82" s="34"/>
      <c r="J82" s="34"/>
    </row>
    <row r="83" spans="1:10" ht="24.75" customHeight="1">
      <c r="A83" s="46"/>
      <c r="B83" s="36" t="s">
        <v>715</v>
      </c>
      <c r="C83" s="41">
        <f>'10.01 '!G52</f>
        <v>46</v>
      </c>
      <c r="D83" s="45"/>
      <c r="E83" s="45"/>
      <c r="F83" s="45"/>
      <c r="G83" s="45"/>
      <c r="H83" s="41">
        <f>SUM(C83:G83)</f>
        <v>46</v>
      </c>
      <c r="I83" s="41"/>
      <c r="J83" s="42">
        <f>H83-I83</f>
        <v>46</v>
      </c>
    </row>
    <row r="84" spans="1:10" ht="24.75" customHeight="1">
      <c r="A84" s="46"/>
      <c r="B84" s="36" t="s">
        <v>716</v>
      </c>
      <c r="C84" s="41">
        <f>'10.01 '!L52</f>
        <v>65</v>
      </c>
      <c r="D84" s="45"/>
      <c r="E84" s="45"/>
      <c r="F84" s="45"/>
      <c r="G84" s="45"/>
      <c r="H84" s="41"/>
      <c r="I84" s="41"/>
      <c r="J84" s="42"/>
    </row>
    <row r="85" spans="1:10" ht="24.75" customHeight="1">
      <c r="A85" s="46"/>
      <c r="B85" s="36" t="s">
        <v>717</v>
      </c>
      <c r="C85" s="41">
        <f>'10.01 '!M52</f>
        <v>67</v>
      </c>
      <c r="D85" s="45"/>
      <c r="E85" s="45"/>
      <c r="F85" s="45"/>
      <c r="G85" s="45"/>
      <c r="H85" s="41"/>
      <c r="I85" s="41"/>
      <c r="J85" s="42"/>
    </row>
    <row r="86" spans="1:10" ht="24.75" customHeight="1">
      <c r="A86" s="46"/>
      <c r="B86" s="36" t="s">
        <v>718</v>
      </c>
      <c r="C86" s="41">
        <f>'10.01 '!N52</f>
        <v>70</v>
      </c>
      <c r="D86" s="45"/>
      <c r="E86" s="45"/>
      <c r="F86" s="45"/>
      <c r="G86" s="45"/>
      <c r="H86" s="41"/>
      <c r="I86" s="41"/>
      <c r="J86" s="42"/>
    </row>
    <row r="87" spans="1:10" ht="18" customHeight="1">
      <c r="A87" s="44" t="s">
        <v>741</v>
      </c>
      <c r="B87" s="33" t="s">
        <v>742</v>
      </c>
      <c r="C87" s="34"/>
      <c r="D87" s="34"/>
      <c r="E87" s="34"/>
      <c r="F87" s="34"/>
      <c r="G87" s="34"/>
      <c r="H87" s="34"/>
      <c r="I87" s="34"/>
      <c r="J87" s="34"/>
    </row>
    <row r="88" spans="1:10" ht="18" customHeight="1">
      <c r="A88" s="44"/>
      <c r="B88" s="36" t="s">
        <v>715</v>
      </c>
      <c r="C88" s="41">
        <f>'10.01 '!G54</f>
        <v>11</v>
      </c>
      <c r="D88" s="45"/>
      <c r="E88" s="45"/>
      <c r="F88" s="45"/>
      <c r="G88" s="45"/>
      <c r="H88" s="41">
        <f>SUM(C88:G88)</f>
        <v>11</v>
      </c>
      <c r="I88" s="41"/>
      <c r="J88" s="42">
        <f>H88-I88</f>
        <v>11</v>
      </c>
    </row>
    <row r="89" spans="1:10" ht="18" customHeight="1">
      <c r="A89" s="44"/>
      <c r="B89" s="36" t="s">
        <v>716</v>
      </c>
      <c r="C89" s="41">
        <f>'10.01 '!L54</f>
        <v>23</v>
      </c>
      <c r="D89" s="45"/>
      <c r="E89" s="45"/>
      <c r="F89" s="45"/>
      <c r="G89" s="45"/>
      <c r="H89" s="41"/>
      <c r="I89" s="41"/>
      <c r="J89" s="42"/>
    </row>
    <row r="90" spans="1:10" ht="18" customHeight="1">
      <c r="A90" s="44"/>
      <c r="B90" s="36" t="s">
        <v>717</v>
      </c>
      <c r="C90" s="41">
        <f>'10.01 '!M54</f>
        <v>23</v>
      </c>
      <c r="D90" s="45"/>
      <c r="E90" s="45"/>
      <c r="F90" s="45"/>
      <c r="G90" s="45"/>
      <c r="H90" s="41"/>
      <c r="I90" s="41"/>
      <c r="J90" s="42"/>
    </row>
    <row r="91" spans="1:10" ht="18" customHeight="1">
      <c r="A91" s="44"/>
      <c r="B91" s="36" t="s">
        <v>718</v>
      </c>
      <c r="C91" s="41">
        <f>'10.01 '!N54</f>
        <v>24</v>
      </c>
      <c r="D91" s="45"/>
      <c r="E91" s="45"/>
      <c r="F91" s="45"/>
      <c r="G91" s="45"/>
      <c r="H91" s="41"/>
      <c r="I91" s="41"/>
      <c r="J91" s="42"/>
    </row>
    <row r="92" spans="1:10" ht="31.5" customHeight="1">
      <c r="A92" s="46" t="s">
        <v>743</v>
      </c>
      <c r="B92" s="33" t="s">
        <v>744</v>
      </c>
      <c r="C92" s="34"/>
      <c r="D92" s="34"/>
      <c r="E92" s="34"/>
      <c r="F92" s="34"/>
      <c r="G92" s="34"/>
      <c r="H92" s="34"/>
      <c r="I92" s="34"/>
      <c r="J92" s="34"/>
    </row>
    <row r="93" spans="1:10" ht="18" customHeight="1">
      <c r="A93" s="46"/>
      <c r="B93" s="36" t="s">
        <v>715</v>
      </c>
      <c r="C93" s="41">
        <f>'10.01 '!G57</f>
        <v>6290</v>
      </c>
      <c r="D93" s="45"/>
      <c r="E93" s="45"/>
      <c r="F93" s="45"/>
      <c r="G93" s="45"/>
      <c r="H93" s="41">
        <f>SUM(C93:G93)</f>
        <v>6290</v>
      </c>
      <c r="I93" s="41"/>
      <c r="J93" s="42">
        <f>H93-I93</f>
        <v>6290</v>
      </c>
    </row>
    <row r="94" spans="1:10" ht="18" customHeight="1">
      <c r="A94" s="46"/>
      <c r="B94" s="36" t="s">
        <v>716</v>
      </c>
      <c r="C94" s="41">
        <f>'10.01 '!L57</f>
        <v>6844</v>
      </c>
      <c r="D94" s="45"/>
      <c r="E94" s="45"/>
      <c r="F94" s="45"/>
      <c r="G94" s="45"/>
      <c r="H94" s="41"/>
      <c r="I94" s="41"/>
      <c r="J94" s="42"/>
    </row>
    <row r="95" spans="1:10" ht="18" customHeight="1">
      <c r="A95" s="46"/>
      <c r="B95" s="36" t="s">
        <v>717</v>
      </c>
      <c r="C95" s="41">
        <f>'10.01 '!M57</f>
        <v>7128</v>
      </c>
      <c r="D95" s="45"/>
      <c r="E95" s="45"/>
      <c r="F95" s="45"/>
      <c r="G95" s="45"/>
      <c r="H95" s="41"/>
      <c r="I95" s="41"/>
      <c r="J95" s="42"/>
    </row>
    <row r="96" spans="1:10" ht="18" customHeight="1">
      <c r="A96" s="46"/>
      <c r="B96" s="36" t="s">
        <v>718</v>
      </c>
      <c r="C96" s="41">
        <f>'10.01 '!N57</f>
        <v>7572</v>
      </c>
      <c r="D96" s="45"/>
      <c r="E96" s="45"/>
      <c r="F96" s="45"/>
      <c r="G96" s="45"/>
      <c r="H96" s="41"/>
      <c r="I96" s="41"/>
      <c r="J96" s="42"/>
    </row>
    <row r="97" spans="1:10" ht="18" customHeight="1">
      <c r="A97" s="40" t="s">
        <v>745</v>
      </c>
      <c r="B97" s="33" t="s">
        <v>746</v>
      </c>
      <c r="C97" s="34"/>
      <c r="D97" s="34"/>
      <c r="E97" s="34"/>
      <c r="F97" s="34"/>
      <c r="G97" s="34"/>
      <c r="H97" s="34"/>
      <c r="I97" s="34"/>
      <c r="J97" s="34"/>
    </row>
    <row r="98" spans="1:10" ht="18" customHeight="1">
      <c r="A98" s="40"/>
      <c r="B98" s="36" t="s">
        <v>715</v>
      </c>
      <c r="C98" s="41">
        <f>'10.01 '!G63</f>
        <v>150</v>
      </c>
      <c r="D98" s="45"/>
      <c r="E98" s="45"/>
      <c r="F98" s="45"/>
      <c r="G98" s="45"/>
      <c r="H98" s="41">
        <f>SUM(C98:G98)</f>
        <v>150</v>
      </c>
      <c r="I98" s="41"/>
      <c r="J98" s="42">
        <f>H98-I98</f>
        <v>150</v>
      </c>
    </row>
    <row r="99" spans="1:10" ht="18" customHeight="1">
      <c r="A99" s="40"/>
      <c r="B99" s="36" t="s">
        <v>716</v>
      </c>
      <c r="C99" s="41">
        <f>'10.01 '!L63</f>
        <v>158</v>
      </c>
      <c r="D99" s="45"/>
      <c r="E99" s="45"/>
      <c r="F99" s="45"/>
      <c r="G99" s="45"/>
      <c r="H99" s="41"/>
      <c r="I99" s="41"/>
      <c r="J99" s="42"/>
    </row>
    <row r="100" spans="1:10" ht="18" customHeight="1">
      <c r="A100" s="40"/>
      <c r="B100" s="36" t="s">
        <v>717</v>
      </c>
      <c r="C100" s="41">
        <f>'10.01 '!M63</f>
        <v>163</v>
      </c>
      <c r="D100" s="45"/>
      <c r="E100" s="45"/>
      <c r="F100" s="45"/>
      <c r="G100" s="45"/>
      <c r="H100" s="41"/>
      <c r="I100" s="41"/>
      <c r="J100" s="42"/>
    </row>
    <row r="101" spans="1:10" ht="18" customHeight="1">
      <c r="A101" s="40"/>
      <c r="B101" s="36" t="s">
        <v>718</v>
      </c>
      <c r="C101" s="41">
        <f>'10.01 '!N63</f>
        <v>171</v>
      </c>
      <c r="D101" s="45"/>
      <c r="E101" s="45"/>
      <c r="F101" s="45"/>
      <c r="G101" s="45"/>
      <c r="H101" s="41"/>
      <c r="I101" s="41"/>
      <c r="J101" s="42"/>
    </row>
    <row r="102" spans="1:10" ht="18" customHeight="1">
      <c r="A102" s="40" t="s">
        <v>747</v>
      </c>
      <c r="B102" s="33" t="s">
        <v>748</v>
      </c>
      <c r="C102" s="34"/>
      <c r="D102" s="34"/>
      <c r="E102" s="34"/>
      <c r="F102" s="34"/>
      <c r="G102" s="34"/>
      <c r="H102" s="34"/>
      <c r="I102" s="34"/>
      <c r="J102" s="34"/>
    </row>
    <row r="103" spans="1:10" ht="18" customHeight="1">
      <c r="A103" s="40"/>
      <c r="B103" s="36" t="s">
        <v>715</v>
      </c>
      <c r="C103" s="41">
        <f>'10.01 '!G66</f>
        <v>8898</v>
      </c>
      <c r="D103" s="41">
        <f>'10.02  CSP'!G15</f>
        <v>750</v>
      </c>
      <c r="E103" s="41">
        <f>'10.02  invat'!G15</f>
        <v>4850</v>
      </c>
      <c r="F103" s="45"/>
      <c r="G103" s="41"/>
      <c r="H103" s="41">
        <f>SUM(C103:G103)</f>
        <v>14498</v>
      </c>
      <c r="I103" s="41"/>
      <c r="J103" s="42">
        <f>H103-I103</f>
        <v>14498</v>
      </c>
    </row>
    <row r="104" spans="1:10" ht="18" customHeight="1">
      <c r="A104" s="40"/>
      <c r="B104" s="36" t="s">
        <v>716</v>
      </c>
      <c r="C104" s="41">
        <f>'10.01 '!L66</f>
        <v>23314</v>
      </c>
      <c r="D104" s="41">
        <f>'10.02  CSP'!L15</f>
        <v>750</v>
      </c>
      <c r="E104" s="41">
        <f>'10.02  invat'!L15</f>
        <v>5408</v>
      </c>
      <c r="F104" s="45"/>
      <c r="G104" s="41"/>
      <c r="H104" s="41"/>
      <c r="I104" s="41"/>
      <c r="J104" s="42"/>
    </row>
    <row r="105" spans="1:10" ht="18" customHeight="1">
      <c r="A105" s="40"/>
      <c r="B105" s="36" t="s">
        <v>717</v>
      </c>
      <c r="C105" s="41">
        <f>'10.01 '!M66</f>
        <v>23069</v>
      </c>
      <c r="D105" s="41">
        <f>'10.02  CSP'!M15</f>
        <v>750</v>
      </c>
      <c r="E105" s="41">
        <f>'10.02  invat'!M15</f>
        <v>5568</v>
      </c>
      <c r="F105" s="45"/>
      <c r="G105" s="41"/>
      <c r="H105" s="41"/>
      <c r="I105" s="41"/>
      <c r="J105" s="42"/>
    </row>
    <row r="106" spans="1:10" ht="18" customHeight="1">
      <c r="A106" s="40"/>
      <c r="B106" s="36" t="s">
        <v>718</v>
      </c>
      <c r="C106" s="41">
        <f>'10.01 '!N66</f>
        <v>22611</v>
      </c>
      <c r="D106" s="41">
        <f>'10.02  CSP'!N15</f>
        <v>760</v>
      </c>
      <c r="E106" s="41">
        <f>'10.02  invat'!N15</f>
        <v>5850</v>
      </c>
      <c r="F106" s="45"/>
      <c r="G106" s="41"/>
      <c r="H106" s="41"/>
      <c r="I106" s="41"/>
      <c r="J106" s="42"/>
    </row>
    <row r="107" spans="1:10" ht="18" customHeight="1">
      <c r="A107" s="40" t="s">
        <v>749</v>
      </c>
      <c r="B107" s="33" t="s">
        <v>750</v>
      </c>
      <c r="C107" s="34"/>
      <c r="D107" s="34"/>
      <c r="E107" s="34"/>
      <c r="F107" s="34"/>
      <c r="G107" s="34"/>
      <c r="H107" s="34"/>
      <c r="I107" s="34"/>
      <c r="J107" s="34"/>
    </row>
    <row r="108" spans="1:10" ht="18" customHeight="1">
      <c r="A108" s="40"/>
      <c r="B108" s="36" t="s">
        <v>715</v>
      </c>
      <c r="C108" s="41">
        <f>'10.01 '!G111</f>
        <v>3159</v>
      </c>
      <c r="D108" s="41">
        <f>'10.02  CSP'!G44</f>
        <v>0</v>
      </c>
      <c r="E108" s="41">
        <f>'10.02  invat'!G43</f>
        <v>0</v>
      </c>
      <c r="F108" s="45"/>
      <c r="G108" s="45"/>
      <c r="H108" s="41">
        <f>SUM(C108:G108)</f>
        <v>3159</v>
      </c>
      <c r="I108" s="41"/>
      <c r="J108" s="42">
        <f>H108-I108</f>
        <v>3159</v>
      </c>
    </row>
    <row r="109" spans="1:10" ht="18" customHeight="1">
      <c r="A109" s="40"/>
      <c r="B109" s="36" t="s">
        <v>716</v>
      </c>
      <c r="C109" s="41">
        <f>'10.01 '!L111</f>
        <v>2725</v>
      </c>
      <c r="D109" s="41"/>
      <c r="E109" s="41">
        <f>'10.02  invat'!L43</f>
        <v>0</v>
      </c>
      <c r="F109" s="45"/>
      <c r="G109" s="45"/>
      <c r="H109" s="41"/>
      <c r="I109" s="41"/>
      <c r="J109" s="42"/>
    </row>
    <row r="110" spans="1:10" ht="18" customHeight="1">
      <c r="A110" s="40"/>
      <c r="B110" s="36" t="s">
        <v>717</v>
      </c>
      <c r="C110" s="41">
        <f>'10.01 '!M111</f>
        <v>2860</v>
      </c>
      <c r="D110" s="41"/>
      <c r="E110" s="41">
        <f>'10.02  invat'!M43</f>
        <v>0</v>
      </c>
      <c r="F110" s="45"/>
      <c r="G110" s="45"/>
      <c r="H110" s="41"/>
      <c r="I110" s="41"/>
      <c r="J110" s="42"/>
    </row>
    <row r="111" spans="1:10" ht="18" customHeight="1">
      <c r="A111" s="40"/>
      <c r="B111" s="36" t="s">
        <v>718</v>
      </c>
      <c r="C111" s="41">
        <f>'10.01 '!N111</f>
        <v>3060</v>
      </c>
      <c r="D111" s="41"/>
      <c r="E111" s="41">
        <f>'10.02  invat'!N43</f>
        <v>0</v>
      </c>
      <c r="F111" s="45"/>
      <c r="G111" s="45"/>
      <c r="H111" s="41"/>
      <c r="I111" s="41"/>
      <c r="J111" s="42"/>
    </row>
    <row r="112" spans="1:10" ht="18" customHeight="1">
      <c r="A112" s="40" t="s">
        <v>751</v>
      </c>
      <c r="B112" s="33" t="s">
        <v>752</v>
      </c>
      <c r="C112" s="34"/>
      <c r="D112" s="34"/>
      <c r="E112" s="34"/>
      <c r="F112" s="34"/>
      <c r="G112" s="34"/>
      <c r="H112" s="34"/>
      <c r="I112" s="34"/>
      <c r="J112" s="34"/>
    </row>
    <row r="113" spans="1:10" ht="18" customHeight="1">
      <c r="A113" s="40"/>
      <c r="B113" s="36" t="s">
        <v>715</v>
      </c>
      <c r="C113" s="41">
        <f>'10.01 '!G118</f>
        <v>0</v>
      </c>
      <c r="D113" s="41"/>
      <c r="E113" s="41"/>
      <c r="F113" s="45"/>
      <c r="G113" s="45"/>
      <c r="H113" s="41">
        <f>SUM(C113:G113)</f>
        <v>0</v>
      </c>
      <c r="I113" s="41"/>
      <c r="J113" s="42">
        <f>H113-I113</f>
        <v>0</v>
      </c>
    </row>
    <row r="114" spans="1:10" ht="18" customHeight="1">
      <c r="A114" s="40"/>
      <c r="B114" s="36" t="s">
        <v>716</v>
      </c>
      <c r="C114" s="41">
        <f>'10.01 '!L118</f>
        <v>0</v>
      </c>
      <c r="D114" s="41"/>
      <c r="E114" s="41"/>
      <c r="F114" s="45"/>
      <c r="G114" s="45"/>
      <c r="H114" s="41"/>
      <c r="I114" s="41"/>
      <c r="J114" s="42"/>
    </row>
    <row r="115" spans="1:10" ht="18" customHeight="1">
      <c r="A115" s="40"/>
      <c r="B115" s="36" t="s">
        <v>717</v>
      </c>
      <c r="C115" s="41">
        <f>'10.01 '!M118</f>
        <v>0</v>
      </c>
      <c r="D115" s="41"/>
      <c r="E115" s="41"/>
      <c r="F115" s="45"/>
      <c r="G115" s="45"/>
      <c r="H115" s="41"/>
      <c r="I115" s="41"/>
      <c r="J115" s="42"/>
    </row>
    <row r="116" spans="1:10" ht="18" customHeight="1">
      <c r="A116" s="40"/>
      <c r="B116" s="36" t="s">
        <v>718</v>
      </c>
      <c r="C116" s="41">
        <f>'10.01 '!N118</f>
        <v>0</v>
      </c>
      <c r="D116" s="41"/>
      <c r="E116" s="41"/>
      <c r="F116" s="45"/>
      <c r="G116" s="45"/>
      <c r="H116" s="41"/>
      <c r="I116" s="41"/>
      <c r="J116" s="42"/>
    </row>
    <row r="117" spans="1:10" ht="18" customHeight="1">
      <c r="A117" s="39" t="s">
        <v>753</v>
      </c>
      <c r="B117" s="33" t="s">
        <v>754</v>
      </c>
      <c r="C117" s="34"/>
      <c r="D117" s="34"/>
      <c r="E117" s="34"/>
      <c r="F117" s="34"/>
      <c r="G117" s="34"/>
      <c r="H117" s="34"/>
      <c r="I117" s="34"/>
      <c r="J117" s="34"/>
    </row>
    <row r="118" spans="1:10" ht="18" customHeight="1">
      <c r="A118" s="39"/>
      <c r="B118" s="36" t="s">
        <v>715</v>
      </c>
      <c r="C118" s="37">
        <f aca="true" t="shared" si="5" ref="C118:G121">C123+C128</f>
        <v>4410</v>
      </c>
      <c r="D118" s="37">
        <f t="shared" si="5"/>
        <v>1000</v>
      </c>
      <c r="E118" s="37">
        <f t="shared" si="5"/>
        <v>0</v>
      </c>
      <c r="F118" s="37">
        <f t="shared" si="5"/>
        <v>0</v>
      </c>
      <c r="G118" s="37">
        <f t="shared" si="5"/>
        <v>0</v>
      </c>
      <c r="H118" s="37">
        <f>SUM(C118:G118)</f>
        <v>5410</v>
      </c>
      <c r="I118" s="37">
        <f>I123+I128</f>
        <v>1000</v>
      </c>
      <c r="J118" s="48">
        <f>H118-I118</f>
        <v>4410</v>
      </c>
    </row>
    <row r="119" spans="1:10" ht="18" customHeight="1">
      <c r="A119" s="39"/>
      <c r="B119" s="36" t="s">
        <v>716</v>
      </c>
      <c r="C119" s="37">
        <f t="shared" si="5"/>
        <v>2035</v>
      </c>
      <c r="D119" s="37">
        <f t="shared" si="5"/>
        <v>1090</v>
      </c>
      <c r="E119" s="37">
        <f t="shared" si="5"/>
        <v>0</v>
      </c>
      <c r="F119" s="37">
        <f t="shared" si="5"/>
        <v>0</v>
      </c>
      <c r="G119" s="37">
        <f t="shared" si="5"/>
        <v>0</v>
      </c>
      <c r="H119" s="37">
        <f>SUM(C119:G119)</f>
        <v>3125</v>
      </c>
      <c r="I119" s="37">
        <f>I124+I129</f>
        <v>0</v>
      </c>
      <c r="J119" s="48">
        <f>H119-I119</f>
        <v>3125</v>
      </c>
    </row>
    <row r="120" spans="1:10" ht="18" customHeight="1">
      <c r="A120" s="39"/>
      <c r="B120" s="36" t="s">
        <v>717</v>
      </c>
      <c r="C120" s="37">
        <f t="shared" si="5"/>
        <v>2122</v>
      </c>
      <c r="D120" s="37">
        <f t="shared" si="5"/>
        <v>1145</v>
      </c>
      <c r="E120" s="37">
        <f t="shared" si="5"/>
        <v>0</v>
      </c>
      <c r="F120" s="37">
        <f t="shared" si="5"/>
        <v>0</v>
      </c>
      <c r="G120" s="37">
        <f t="shared" si="5"/>
        <v>0</v>
      </c>
      <c r="H120" s="37">
        <f>SUM(C120:G120)</f>
        <v>3267</v>
      </c>
      <c r="I120" s="37">
        <f>I125+I130</f>
        <v>0</v>
      </c>
      <c r="J120" s="48">
        <f>H120-I120</f>
        <v>3267</v>
      </c>
    </row>
    <row r="121" spans="1:10" ht="18" customHeight="1">
      <c r="A121" s="39"/>
      <c r="B121" s="36" t="s">
        <v>718</v>
      </c>
      <c r="C121" s="37">
        <f t="shared" si="5"/>
        <v>2240</v>
      </c>
      <c r="D121" s="37">
        <f t="shared" si="5"/>
        <v>1225</v>
      </c>
      <c r="E121" s="37">
        <f t="shared" si="5"/>
        <v>0</v>
      </c>
      <c r="F121" s="37">
        <f t="shared" si="5"/>
        <v>0</v>
      </c>
      <c r="G121" s="37">
        <f t="shared" si="5"/>
        <v>0</v>
      </c>
      <c r="H121" s="37">
        <f>SUM(C121:G121)</f>
        <v>3465</v>
      </c>
      <c r="I121" s="37">
        <f>I126+I131</f>
        <v>0</v>
      </c>
      <c r="J121" s="48">
        <f>H121-I121</f>
        <v>3465</v>
      </c>
    </row>
    <row r="122" spans="1:10" ht="18" customHeight="1">
      <c r="A122" s="44" t="s">
        <v>755</v>
      </c>
      <c r="B122" s="33" t="s">
        <v>756</v>
      </c>
      <c r="C122" s="34"/>
      <c r="D122" s="34"/>
      <c r="E122" s="34"/>
      <c r="F122" s="34"/>
      <c r="G122" s="34"/>
      <c r="H122" s="34"/>
      <c r="I122" s="34"/>
      <c r="J122" s="34"/>
    </row>
    <row r="123" spans="1:10" ht="18" customHeight="1">
      <c r="A123" s="44"/>
      <c r="B123" s="36" t="s">
        <v>715</v>
      </c>
      <c r="C123" s="41">
        <f>'10.01 '!G130</f>
        <v>4410</v>
      </c>
      <c r="D123" s="41"/>
      <c r="E123" s="41"/>
      <c r="F123" s="41"/>
      <c r="G123" s="41"/>
      <c r="H123" s="41">
        <f>SUM(C123:G123)</f>
        <v>4410</v>
      </c>
      <c r="I123" s="41"/>
      <c r="J123" s="42">
        <f>H123-I123</f>
        <v>4410</v>
      </c>
    </row>
    <row r="124" spans="1:10" ht="18" customHeight="1">
      <c r="A124" s="44"/>
      <c r="B124" s="36" t="s">
        <v>716</v>
      </c>
      <c r="C124" s="41">
        <f>'10.01 '!L130</f>
        <v>2035</v>
      </c>
      <c r="D124" s="41"/>
      <c r="E124" s="41"/>
      <c r="F124" s="41"/>
      <c r="G124" s="41"/>
      <c r="H124" s="41"/>
      <c r="I124" s="41"/>
      <c r="J124" s="42"/>
    </row>
    <row r="125" spans="1:10" ht="18" customHeight="1">
      <c r="A125" s="44"/>
      <c r="B125" s="36" t="s">
        <v>717</v>
      </c>
      <c r="C125" s="41">
        <f>'10.01 '!M130</f>
        <v>2122</v>
      </c>
      <c r="D125" s="41"/>
      <c r="E125" s="41"/>
      <c r="F125" s="41"/>
      <c r="G125" s="41"/>
      <c r="H125" s="41"/>
      <c r="I125" s="41"/>
      <c r="J125" s="42"/>
    </row>
    <row r="126" spans="1:10" ht="18" customHeight="1">
      <c r="A126" s="44"/>
      <c r="B126" s="36" t="s">
        <v>718</v>
      </c>
      <c r="C126" s="41">
        <f>'10.01 '!N130</f>
        <v>2240</v>
      </c>
      <c r="D126" s="41"/>
      <c r="E126" s="41"/>
      <c r="F126" s="41"/>
      <c r="G126" s="41"/>
      <c r="H126" s="41"/>
      <c r="I126" s="41"/>
      <c r="J126" s="42"/>
    </row>
    <row r="127" spans="1:10" ht="18" customHeight="1">
      <c r="A127" s="44" t="s">
        <v>757</v>
      </c>
      <c r="B127" s="33" t="s">
        <v>758</v>
      </c>
      <c r="C127" s="34"/>
      <c r="D127" s="34"/>
      <c r="E127" s="34"/>
      <c r="F127" s="34"/>
      <c r="G127" s="34"/>
      <c r="H127" s="34"/>
      <c r="I127" s="34"/>
      <c r="J127" s="34"/>
    </row>
    <row r="128" spans="1:10" ht="18" customHeight="1">
      <c r="A128" s="44"/>
      <c r="B128" s="36" t="s">
        <v>715</v>
      </c>
      <c r="C128" s="41">
        <f>'10.01 '!G181</f>
        <v>0</v>
      </c>
      <c r="D128" s="41">
        <f>'10.02  CSP'!G49</f>
        <v>1000</v>
      </c>
      <c r="E128" s="45">
        <f>'10.02  invat'!G48</f>
        <v>0</v>
      </c>
      <c r="F128" s="45"/>
      <c r="G128" s="41"/>
      <c r="H128" s="41">
        <f>SUM(C128:G128)</f>
        <v>1000</v>
      </c>
      <c r="I128" s="41">
        <f>H128</f>
        <v>1000</v>
      </c>
      <c r="J128" s="42">
        <f>H128-I128</f>
        <v>0</v>
      </c>
    </row>
    <row r="129" spans="1:10" ht="18" customHeight="1">
      <c r="A129" s="44"/>
      <c r="B129" s="36" t="s">
        <v>716</v>
      </c>
      <c r="C129" s="41">
        <f>'10.01 '!L181</f>
        <v>0</v>
      </c>
      <c r="D129" s="41">
        <f>'10.02  CSP'!L49</f>
        <v>1090</v>
      </c>
      <c r="E129" s="45"/>
      <c r="F129" s="45"/>
      <c r="G129" s="41"/>
      <c r="H129" s="41"/>
      <c r="I129" s="41"/>
      <c r="J129" s="42"/>
    </row>
    <row r="130" spans="1:10" ht="18" customHeight="1">
      <c r="A130" s="44"/>
      <c r="B130" s="36" t="s">
        <v>717</v>
      </c>
      <c r="C130" s="41">
        <f>'10.01 '!M181</f>
        <v>0</v>
      </c>
      <c r="D130" s="41">
        <f>'10.02  CSP'!M49</f>
        <v>1145</v>
      </c>
      <c r="E130" s="45"/>
      <c r="F130" s="45"/>
      <c r="G130" s="41"/>
      <c r="H130" s="41"/>
      <c r="I130" s="41"/>
      <c r="J130" s="42"/>
    </row>
    <row r="131" spans="1:10" ht="18" customHeight="1">
      <c r="A131" s="44"/>
      <c r="B131" s="36" t="s">
        <v>718</v>
      </c>
      <c r="C131" s="41">
        <f>'10.01 '!N181</f>
        <v>0</v>
      </c>
      <c r="D131" s="41">
        <f>'10.02  CSP'!N49</f>
        <v>1225</v>
      </c>
      <c r="E131" s="45"/>
      <c r="F131" s="45"/>
      <c r="G131" s="41"/>
      <c r="H131" s="41"/>
      <c r="I131" s="41"/>
      <c r="J131" s="42"/>
    </row>
    <row r="132" spans="1:10" ht="18" customHeight="1">
      <c r="A132" s="40" t="s">
        <v>759</v>
      </c>
      <c r="B132" s="33" t="s">
        <v>760</v>
      </c>
      <c r="C132" s="34"/>
      <c r="D132" s="34"/>
      <c r="E132" s="34"/>
      <c r="F132" s="34"/>
      <c r="G132" s="34"/>
      <c r="H132" s="34"/>
      <c r="I132" s="34"/>
      <c r="J132" s="34"/>
    </row>
    <row r="133" spans="1:10" ht="18" customHeight="1">
      <c r="A133" s="40"/>
      <c r="B133" s="36" t="s">
        <v>715</v>
      </c>
      <c r="C133" s="41">
        <f>'10.01 '!G187</f>
        <v>13136</v>
      </c>
      <c r="D133" s="41"/>
      <c r="E133" s="45"/>
      <c r="F133" s="45"/>
      <c r="G133" s="41"/>
      <c r="H133" s="41">
        <f>SUM(C133:G133)</f>
        <v>13136</v>
      </c>
      <c r="I133" s="41"/>
      <c r="J133" s="42">
        <f>H133-I133</f>
        <v>13136</v>
      </c>
    </row>
    <row r="134" spans="1:10" ht="18" customHeight="1">
      <c r="A134" s="40"/>
      <c r="B134" s="36" t="s">
        <v>716</v>
      </c>
      <c r="C134" s="41">
        <f>'10.01 '!L187</f>
        <v>0</v>
      </c>
      <c r="D134" s="41"/>
      <c r="E134" s="45"/>
      <c r="F134" s="45"/>
      <c r="G134" s="41"/>
      <c r="H134" s="41"/>
      <c r="I134" s="41"/>
      <c r="J134" s="42"/>
    </row>
    <row r="135" spans="1:10" ht="18" customHeight="1">
      <c r="A135" s="40"/>
      <c r="B135" s="36" t="s">
        <v>717</v>
      </c>
      <c r="C135" s="41">
        <f>'10.01 '!M187</f>
        <v>0</v>
      </c>
      <c r="D135" s="41"/>
      <c r="E135" s="45"/>
      <c r="F135" s="45"/>
      <c r="G135" s="41"/>
      <c r="H135" s="41"/>
      <c r="I135" s="41"/>
      <c r="J135" s="42"/>
    </row>
    <row r="136" spans="1:10" ht="18" customHeight="1">
      <c r="A136" s="40"/>
      <c r="B136" s="36" t="s">
        <v>718</v>
      </c>
      <c r="C136" s="41">
        <f>'10.01 '!N187</f>
        <v>0</v>
      </c>
      <c r="D136" s="41"/>
      <c r="E136" s="45"/>
      <c r="F136" s="45"/>
      <c r="G136" s="41"/>
      <c r="H136" s="41"/>
      <c r="I136" s="41"/>
      <c r="J136" s="42"/>
    </row>
    <row r="137" spans="1:11" ht="18" customHeight="1">
      <c r="A137" s="32" t="s">
        <v>761</v>
      </c>
      <c r="B137" s="49" t="s">
        <v>762</v>
      </c>
      <c r="C137" s="34"/>
      <c r="D137" s="34"/>
      <c r="E137" s="34"/>
      <c r="F137" s="37"/>
      <c r="G137" s="34"/>
      <c r="H137" s="34"/>
      <c r="I137" s="34"/>
      <c r="J137" s="34"/>
      <c r="K137" s="50"/>
    </row>
    <row r="138" spans="1:10" ht="18" customHeight="1">
      <c r="A138" s="35"/>
      <c r="B138" s="36" t="s">
        <v>715</v>
      </c>
      <c r="C138" s="37">
        <f aca="true" t="shared" si="6" ref="C138:G141">C143+C198+C203+C218+C223</f>
        <v>172647</v>
      </c>
      <c r="D138" s="37">
        <f t="shared" si="6"/>
        <v>1750</v>
      </c>
      <c r="E138" s="37">
        <f t="shared" si="6"/>
        <v>4850</v>
      </c>
      <c r="F138" s="37">
        <f t="shared" si="6"/>
        <v>5357</v>
      </c>
      <c r="G138" s="37">
        <f t="shared" si="6"/>
        <v>0</v>
      </c>
      <c r="H138" s="37">
        <f>SUM(C138:G138)</f>
        <v>184604</v>
      </c>
      <c r="I138" s="37">
        <f>I143+I198+I203+I218+I223</f>
        <v>1000</v>
      </c>
      <c r="J138" s="48">
        <f>H138-I138</f>
        <v>183604</v>
      </c>
    </row>
    <row r="139" spans="1:10" ht="18" customHeight="1">
      <c r="A139" s="35"/>
      <c r="B139" s="36" t="s">
        <v>716</v>
      </c>
      <c r="C139" s="37">
        <f t="shared" si="6"/>
        <v>176473</v>
      </c>
      <c r="D139" s="37">
        <f t="shared" si="6"/>
        <v>1840</v>
      </c>
      <c r="E139" s="37">
        <f t="shared" si="6"/>
        <v>5408</v>
      </c>
      <c r="F139" s="37">
        <f t="shared" si="6"/>
        <v>0</v>
      </c>
      <c r="G139" s="37">
        <f t="shared" si="6"/>
        <v>0</v>
      </c>
      <c r="H139" s="37">
        <f>SUM(C139:G139)</f>
        <v>183721</v>
      </c>
      <c r="I139" s="37">
        <f>I144+I199+I204+I219+I224</f>
        <v>0</v>
      </c>
      <c r="J139" s="48">
        <f>H139-I139</f>
        <v>183721</v>
      </c>
    </row>
    <row r="140" spans="1:10" ht="18" customHeight="1">
      <c r="A140" s="35"/>
      <c r="B140" s="36" t="s">
        <v>717</v>
      </c>
      <c r="C140" s="37">
        <f t="shared" si="6"/>
        <v>180743</v>
      </c>
      <c r="D140" s="37">
        <f t="shared" si="6"/>
        <v>1895</v>
      </c>
      <c r="E140" s="37">
        <f t="shared" si="6"/>
        <v>5568</v>
      </c>
      <c r="F140" s="37">
        <f t="shared" si="6"/>
        <v>0</v>
      </c>
      <c r="G140" s="37">
        <f t="shared" si="6"/>
        <v>0</v>
      </c>
      <c r="H140" s="37">
        <f>SUM(C140:G140)</f>
        <v>188206</v>
      </c>
      <c r="I140" s="37">
        <f>I145+I200+I205+I220+I225</f>
        <v>0</v>
      </c>
      <c r="J140" s="48">
        <f>H140-I140</f>
        <v>188206</v>
      </c>
    </row>
    <row r="141" spans="1:10" ht="18" customHeight="1">
      <c r="A141" s="35"/>
      <c r="B141" s="36" t="s">
        <v>718</v>
      </c>
      <c r="C141" s="37">
        <f t="shared" si="6"/>
        <v>189226</v>
      </c>
      <c r="D141" s="37">
        <f t="shared" si="6"/>
        <v>1985</v>
      </c>
      <c r="E141" s="37">
        <f t="shared" si="6"/>
        <v>5850</v>
      </c>
      <c r="F141" s="37">
        <f t="shared" si="6"/>
        <v>0</v>
      </c>
      <c r="G141" s="37">
        <f t="shared" si="6"/>
        <v>0</v>
      </c>
      <c r="H141" s="37">
        <f>SUM(C141:G141)</f>
        <v>197061</v>
      </c>
      <c r="I141" s="37">
        <f>I146+I201+I206+I221+I226</f>
        <v>0</v>
      </c>
      <c r="J141" s="48">
        <f>H141-I141</f>
        <v>197061</v>
      </c>
    </row>
    <row r="142" spans="1:10" ht="18" customHeight="1">
      <c r="A142" s="35" t="s">
        <v>763</v>
      </c>
      <c r="B142" s="49" t="s">
        <v>764</v>
      </c>
      <c r="C142" s="34"/>
      <c r="D142" s="34"/>
      <c r="E142" s="34"/>
      <c r="F142" s="37"/>
      <c r="G142" s="34"/>
      <c r="H142" s="34"/>
      <c r="I142" s="34"/>
      <c r="J142" s="34"/>
    </row>
    <row r="143" spans="1:10" ht="18" customHeight="1">
      <c r="A143" s="35"/>
      <c r="B143" s="36" t="s">
        <v>715</v>
      </c>
      <c r="C143" s="37">
        <f aca="true" t="shared" si="7" ref="C143:F146">C148+C153+C158+C163+C168+C173++C178+C183+C188+C193</f>
        <v>138201</v>
      </c>
      <c r="D143" s="37">
        <f t="shared" si="7"/>
        <v>1740</v>
      </c>
      <c r="E143" s="37">
        <f t="shared" si="7"/>
        <v>4850</v>
      </c>
      <c r="F143" s="37">
        <f t="shared" si="7"/>
        <v>5357</v>
      </c>
      <c r="G143" s="37">
        <f>G148+G153+G158+G163+G168+G173+G178+G183+G188+G193</f>
        <v>0</v>
      </c>
      <c r="H143" s="37">
        <f>SUM(C143:G143)</f>
        <v>150148</v>
      </c>
      <c r="I143" s="37">
        <f>I148+I153+I158+I163+I168+I173++I178+I183+I188+I193</f>
        <v>1000</v>
      </c>
      <c r="J143" s="48">
        <f>H143-I143</f>
        <v>149148</v>
      </c>
    </row>
    <row r="144" spans="1:10" ht="18" customHeight="1">
      <c r="A144" s="35"/>
      <c r="B144" s="36" t="s">
        <v>716</v>
      </c>
      <c r="C144" s="37">
        <f t="shared" si="7"/>
        <v>146554</v>
      </c>
      <c r="D144" s="37">
        <f t="shared" si="7"/>
        <v>1840</v>
      </c>
      <c r="E144" s="37">
        <f t="shared" si="7"/>
        <v>5408</v>
      </c>
      <c r="F144" s="37">
        <f t="shared" si="7"/>
        <v>0</v>
      </c>
      <c r="G144" s="37">
        <f>G149+G154+G159+G164+G169+G174+G179+G184+G189+G194</f>
        <v>0</v>
      </c>
      <c r="H144" s="37">
        <f>SUM(C144:G144)</f>
        <v>153802</v>
      </c>
      <c r="I144" s="37">
        <f>I149+I154+I159+I164+I169+I174++I179+I184+I189+I194</f>
        <v>0</v>
      </c>
      <c r="J144" s="48">
        <f>H144-I144</f>
        <v>153802</v>
      </c>
    </row>
    <row r="145" spans="1:10" ht="18" customHeight="1">
      <c r="A145" s="35"/>
      <c r="B145" s="36" t="s">
        <v>717</v>
      </c>
      <c r="C145" s="37">
        <f t="shared" si="7"/>
        <v>150754</v>
      </c>
      <c r="D145" s="37">
        <f t="shared" si="7"/>
        <v>1895</v>
      </c>
      <c r="E145" s="37">
        <f t="shared" si="7"/>
        <v>5568</v>
      </c>
      <c r="F145" s="37">
        <f t="shared" si="7"/>
        <v>0</v>
      </c>
      <c r="G145" s="37">
        <f>G150+G155+G160+G165+G170+G175+G180+G185+G190+G195</f>
        <v>0</v>
      </c>
      <c r="H145" s="37">
        <f>SUM(C145:G145)</f>
        <v>158217</v>
      </c>
      <c r="I145" s="37">
        <f>I150+I155+I160+I165+I170+I175++I180+I185+I190+I195</f>
        <v>0</v>
      </c>
      <c r="J145" s="48">
        <f>H145-I145</f>
        <v>158217</v>
      </c>
    </row>
    <row r="146" spans="1:10" ht="18" customHeight="1">
      <c r="A146" s="35"/>
      <c r="B146" s="36" t="s">
        <v>718</v>
      </c>
      <c r="C146" s="37">
        <f t="shared" si="7"/>
        <v>156754</v>
      </c>
      <c r="D146" s="37">
        <f t="shared" si="7"/>
        <v>1985</v>
      </c>
      <c r="E146" s="37">
        <f t="shared" si="7"/>
        <v>5850</v>
      </c>
      <c r="F146" s="37">
        <f t="shared" si="7"/>
        <v>0</v>
      </c>
      <c r="G146" s="37">
        <f>G151+G156+G161+G166+G171+G176+G181+G186+G191+G196</f>
        <v>0</v>
      </c>
      <c r="H146" s="37">
        <f>SUM(C146:G146)</f>
        <v>164589</v>
      </c>
      <c r="I146" s="37">
        <f>I151+I156+I161+I166+I171+I176++I181+I186+I191+I196</f>
        <v>0</v>
      </c>
      <c r="J146" s="48">
        <f>H146-I146</f>
        <v>164589</v>
      </c>
    </row>
    <row r="147" spans="1:10" ht="18" customHeight="1">
      <c r="A147" s="51" t="s">
        <v>765</v>
      </c>
      <c r="B147" s="49" t="s">
        <v>766</v>
      </c>
      <c r="C147" s="34"/>
      <c r="D147" s="34"/>
      <c r="E147" s="34"/>
      <c r="F147" s="34"/>
      <c r="G147" s="34"/>
      <c r="H147" s="34"/>
      <c r="I147" s="34"/>
      <c r="J147" s="34"/>
    </row>
    <row r="148" spans="1:11" ht="18" customHeight="1">
      <c r="A148" s="51"/>
      <c r="B148" s="36" t="s">
        <v>715</v>
      </c>
      <c r="C148" s="41">
        <f>'10.01 '!G214</f>
        <v>65212</v>
      </c>
      <c r="D148" s="41">
        <f>'10.02  CSP'!G56</f>
        <v>630</v>
      </c>
      <c r="E148" s="41">
        <f>'10.02  invat'!G54</f>
        <v>75</v>
      </c>
      <c r="F148" s="45"/>
      <c r="G148" s="41"/>
      <c r="H148" s="41">
        <f>SUM(C148:G148)</f>
        <v>65917</v>
      </c>
      <c r="I148" s="41"/>
      <c r="J148" s="52">
        <f>H148-I148</f>
        <v>65917</v>
      </c>
      <c r="K148" s="3" t="s">
        <v>767</v>
      </c>
    </row>
    <row r="149" spans="1:10" ht="18" customHeight="1">
      <c r="A149" s="51"/>
      <c r="B149" s="36" t="s">
        <v>716</v>
      </c>
      <c r="C149" s="41">
        <f>'10.01 '!L214</f>
        <v>72401</v>
      </c>
      <c r="D149" s="41">
        <f>'10.02  CSP'!L56</f>
        <v>688</v>
      </c>
      <c r="E149" s="41">
        <f>'10.02  invat'!L54</f>
        <v>83</v>
      </c>
      <c r="F149" s="45"/>
      <c r="G149" s="41"/>
      <c r="H149" s="41"/>
      <c r="I149" s="41"/>
      <c r="J149" s="42"/>
    </row>
    <row r="150" spans="1:10" ht="18" customHeight="1">
      <c r="A150" s="51"/>
      <c r="B150" s="36" t="s">
        <v>717</v>
      </c>
      <c r="C150" s="41">
        <f>'10.01 '!M214</f>
        <v>74856</v>
      </c>
      <c r="D150" s="41">
        <f>'10.02  CSP'!M56</f>
        <v>706</v>
      </c>
      <c r="E150" s="41">
        <f>'10.02  invat'!M54</f>
        <v>85</v>
      </c>
      <c r="F150" s="45"/>
      <c r="G150" s="41"/>
      <c r="H150" s="41"/>
      <c r="I150" s="41"/>
      <c r="J150" s="42"/>
    </row>
    <row r="151" spans="1:10" ht="18" customHeight="1">
      <c r="A151" s="51"/>
      <c r="B151" s="36" t="s">
        <v>718</v>
      </c>
      <c r="C151" s="41">
        <f>'10.01 '!N214</f>
        <v>79546</v>
      </c>
      <c r="D151" s="41">
        <f>'10.02  CSP'!N56</f>
        <v>743</v>
      </c>
      <c r="E151" s="41">
        <f>'10.02  invat'!N54</f>
        <v>88</v>
      </c>
      <c r="F151" s="45"/>
      <c r="G151" s="41"/>
      <c r="H151" s="41"/>
      <c r="I151" s="41"/>
      <c r="J151" s="42"/>
    </row>
    <row r="152" spans="1:10" ht="18" customHeight="1">
      <c r="A152" s="51" t="s">
        <v>768</v>
      </c>
      <c r="B152" s="49" t="s">
        <v>769</v>
      </c>
      <c r="C152" s="34"/>
      <c r="D152" s="34"/>
      <c r="E152" s="34"/>
      <c r="F152" s="45"/>
      <c r="G152" s="34"/>
      <c r="H152" s="34"/>
      <c r="I152" s="34"/>
      <c r="J152" s="34"/>
    </row>
    <row r="153" spans="1:10" ht="18" customHeight="1">
      <c r="A153" s="51"/>
      <c r="B153" s="36" t="s">
        <v>715</v>
      </c>
      <c r="C153" s="41">
        <f>'10.01 '!G215</f>
        <v>41290</v>
      </c>
      <c r="D153" s="41">
        <f>'10.02  CSP'!G57</f>
        <v>1110</v>
      </c>
      <c r="E153" s="41">
        <f>'10.02  invat'!G55</f>
        <v>4595</v>
      </c>
      <c r="F153" s="45">
        <f>'10-03'!E254+'10-03'!E275+'10-03'!E302+'10-03'!E322+'10-03'!E336+'10-03'!E350</f>
        <v>0</v>
      </c>
      <c r="G153" s="41"/>
      <c r="H153" s="41">
        <f>SUM(C153:G153)</f>
        <v>46995</v>
      </c>
      <c r="I153" s="41"/>
      <c r="J153" s="42">
        <f>H153-I153</f>
        <v>46995</v>
      </c>
    </row>
    <row r="154" spans="1:10" ht="18" customHeight="1">
      <c r="A154" s="51"/>
      <c r="B154" s="36" t="s">
        <v>716</v>
      </c>
      <c r="C154" s="41">
        <f>'10.01 '!L215</f>
        <v>46262</v>
      </c>
      <c r="D154" s="41">
        <f>'10.02  CSP'!L57</f>
        <v>1152</v>
      </c>
      <c r="E154" s="41">
        <f>'10.02  invat'!L55</f>
        <v>5325</v>
      </c>
      <c r="F154" s="45"/>
      <c r="G154" s="41"/>
      <c r="H154" s="41"/>
      <c r="I154" s="41"/>
      <c r="J154" s="42"/>
    </row>
    <row r="155" spans="1:10" ht="18" customHeight="1">
      <c r="A155" s="51"/>
      <c r="B155" s="36" t="s">
        <v>717</v>
      </c>
      <c r="C155" s="41">
        <f>'10.01 '!M215</f>
        <v>48432</v>
      </c>
      <c r="D155" s="41">
        <f>'10.02  CSP'!M57</f>
        <v>1189</v>
      </c>
      <c r="E155" s="41">
        <f>'10.02  invat'!M55</f>
        <v>5483</v>
      </c>
      <c r="F155" s="45"/>
      <c r="G155" s="41"/>
      <c r="H155" s="41"/>
      <c r="I155" s="41"/>
      <c r="J155" s="42"/>
    </row>
    <row r="156" spans="1:10" ht="18" customHeight="1">
      <c r="A156" s="51"/>
      <c r="B156" s="36" t="s">
        <v>718</v>
      </c>
      <c r="C156" s="41">
        <f>'10.01 '!N215</f>
        <v>50193</v>
      </c>
      <c r="D156" s="41">
        <f>'10.02  CSP'!N57</f>
        <v>1242</v>
      </c>
      <c r="E156" s="41">
        <f>'10.02  invat'!N55</f>
        <v>5762</v>
      </c>
      <c r="F156" s="45"/>
      <c r="G156" s="41"/>
      <c r="H156" s="41"/>
      <c r="I156" s="41"/>
      <c r="J156" s="42"/>
    </row>
    <row r="157" spans="1:10" ht="18" customHeight="1">
      <c r="A157" s="40" t="s">
        <v>770</v>
      </c>
      <c r="B157" s="49" t="s">
        <v>771</v>
      </c>
      <c r="C157" s="34"/>
      <c r="D157" s="34"/>
      <c r="E157" s="34"/>
      <c r="F157" s="34"/>
      <c r="G157" s="34"/>
      <c r="H157" s="34"/>
      <c r="I157" s="34"/>
      <c r="J157" s="34"/>
    </row>
    <row r="158" spans="1:10" ht="18" customHeight="1">
      <c r="A158" s="40"/>
      <c r="B158" s="36" t="s">
        <v>715</v>
      </c>
      <c r="C158" s="41">
        <f>'10.01 '!G217</f>
        <v>17265</v>
      </c>
      <c r="D158" s="41">
        <f>'10.02  CSP'!G58</f>
        <v>0</v>
      </c>
      <c r="E158" s="41">
        <f>'10.02  invat'!G56</f>
        <v>0</v>
      </c>
      <c r="F158" s="45"/>
      <c r="G158" s="45"/>
      <c r="H158" s="41">
        <f>SUM(C158:G158)</f>
        <v>17265</v>
      </c>
      <c r="I158" s="41"/>
      <c r="J158" s="42">
        <f>H158-I158</f>
        <v>17265</v>
      </c>
    </row>
    <row r="159" spans="1:10" ht="18" customHeight="1">
      <c r="A159" s="40"/>
      <c r="B159" s="36" t="s">
        <v>716</v>
      </c>
      <c r="C159" s="41">
        <f>'10.01 '!L217</f>
        <v>16267</v>
      </c>
      <c r="D159" s="41"/>
      <c r="E159" s="41"/>
      <c r="F159" s="45"/>
      <c r="G159" s="45"/>
      <c r="H159" s="41"/>
      <c r="I159" s="41"/>
      <c r="J159" s="42"/>
    </row>
    <row r="160" spans="1:10" ht="18" customHeight="1">
      <c r="A160" s="40"/>
      <c r="B160" s="36" t="s">
        <v>717</v>
      </c>
      <c r="C160" s="41">
        <f>'10.01 '!M217</f>
        <v>15531</v>
      </c>
      <c r="D160" s="41"/>
      <c r="E160" s="41"/>
      <c r="F160" s="45"/>
      <c r="G160" s="45"/>
      <c r="H160" s="41"/>
      <c r="I160" s="41"/>
      <c r="J160" s="42"/>
    </row>
    <row r="161" spans="1:10" ht="18" customHeight="1">
      <c r="A161" s="40"/>
      <c r="B161" s="36" t="s">
        <v>718</v>
      </c>
      <c r="C161" s="41">
        <f>'10.01 '!N217</f>
        <v>14630</v>
      </c>
      <c r="D161" s="41"/>
      <c r="E161" s="41"/>
      <c r="F161" s="45"/>
      <c r="G161" s="45"/>
      <c r="H161" s="41"/>
      <c r="I161" s="41"/>
      <c r="J161" s="42"/>
    </row>
    <row r="162" spans="1:10" ht="18" customHeight="1">
      <c r="A162" s="51" t="s">
        <v>772</v>
      </c>
      <c r="B162" s="49" t="s">
        <v>773</v>
      </c>
      <c r="C162" s="34"/>
      <c r="D162" s="34"/>
      <c r="E162" s="34"/>
      <c r="F162" s="34"/>
      <c r="G162" s="34"/>
      <c r="H162" s="34"/>
      <c r="I162" s="34"/>
      <c r="J162" s="34"/>
    </row>
    <row r="163" spans="1:10" ht="18" customHeight="1">
      <c r="A163" s="51"/>
      <c r="B163" s="36" t="s">
        <v>715</v>
      </c>
      <c r="C163" s="41">
        <f>'10.01 '!G221</f>
        <v>870</v>
      </c>
      <c r="D163" s="45"/>
      <c r="E163" s="45"/>
      <c r="F163" s="45"/>
      <c r="G163" s="45"/>
      <c r="H163" s="41">
        <f>SUM(C163:G163)</f>
        <v>870</v>
      </c>
      <c r="I163" s="41"/>
      <c r="J163" s="42">
        <f>H163-I163</f>
        <v>870</v>
      </c>
    </row>
    <row r="164" spans="1:10" ht="18" customHeight="1">
      <c r="A164" s="51"/>
      <c r="B164" s="36" t="s">
        <v>716</v>
      </c>
      <c r="C164" s="41">
        <f>'10.01 '!L221</f>
        <v>601</v>
      </c>
      <c r="D164" s="45"/>
      <c r="E164" s="45"/>
      <c r="F164" s="45"/>
      <c r="G164" s="45"/>
      <c r="H164" s="41"/>
      <c r="I164" s="41"/>
      <c r="J164" s="42"/>
    </row>
    <row r="165" spans="1:10" ht="18" customHeight="1">
      <c r="A165" s="51"/>
      <c r="B165" s="36" t="s">
        <v>717</v>
      </c>
      <c r="C165" s="41">
        <f>'10.01 '!M221</f>
        <v>615</v>
      </c>
      <c r="D165" s="45"/>
      <c r="E165" s="45"/>
      <c r="F165" s="45"/>
      <c r="G165" s="45"/>
      <c r="H165" s="41"/>
      <c r="I165" s="41"/>
      <c r="J165" s="42"/>
    </row>
    <row r="166" spans="1:10" ht="18" customHeight="1">
      <c r="A166" s="51"/>
      <c r="B166" s="36" t="s">
        <v>718</v>
      </c>
      <c r="C166" s="41">
        <f>'10.01 '!N221</f>
        <v>640</v>
      </c>
      <c r="D166" s="45"/>
      <c r="E166" s="45"/>
      <c r="F166" s="45"/>
      <c r="G166" s="45"/>
      <c r="H166" s="41"/>
      <c r="I166" s="41"/>
      <c r="J166" s="42"/>
    </row>
    <row r="167" spans="1:10" ht="18" customHeight="1">
      <c r="A167" s="40" t="s">
        <v>774</v>
      </c>
      <c r="B167" s="49" t="s">
        <v>775</v>
      </c>
      <c r="C167" s="34"/>
      <c r="D167" s="34"/>
      <c r="E167" s="34"/>
      <c r="F167" s="34"/>
      <c r="G167" s="34"/>
      <c r="H167" s="34"/>
      <c r="I167" s="34"/>
      <c r="J167" s="34"/>
    </row>
    <row r="168" spans="1:10" ht="18" customHeight="1">
      <c r="A168" s="40"/>
      <c r="B168" s="36" t="s">
        <v>715</v>
      </c>
      <c r="C168" s="41">
        <f>'10.01 '!G224</f>
        <v>0</v>
      </c>
      <c r="D168" s="45"/>
      <c r="E168" s="45"/>
      <c r="F168" s="45"/>
      <c r="G168" s="45"/>
      <c r="H168" s="41">
        <f>SUM(C168:G168)</f>
        <v>0</v>
      </c>
      <c r="I168" s="41"/>
      <c r="J168" s="42">
        <f>H168-I168</f>
        <v>0</v>
      </c>
    </row>
    <row r="169" spans="1:10" ht="18" customHeight="1">
      <c r="A169" s="40"/>
      <c r="B169" s="36" t="s">
        <v>716</v>
      </c>
      <c r="C169" s="41"/>
      <c r="D169" s="45"/>
      <c r="E169" s="45"/>
      <c r="F169" s="45"/>
      <c r="G169" s="45"/>
      <c r="H169" s="41"/>
      <c r="I169" s="41"/>
      <c r="J169" s="42"/>
    </row>
    <row r="170" spans="1:10" ht="18" customHeight="1">
      <c r="A170" s="40"/>
      <c r="B170" s="36" t="s">
        <v>717</v>
      </c>
      <c r="C170" s="41"/>
      <c r="D170" s="45"/>
      <c r="E170" s="45"/>
      <c r="F170" s="45"/>
      <c r="G170" s="45"/>
      <c r="H170" s="41"/>
      <c r="I170" s="41"/>
      <c r="J170" s="42"/>
    </row>
    <row r="171" spans="1:10" ht="18" customHeight="1">
      <c r="A171" s="40"/>
      <c r="B171" s="36" t="s">
        <v>718</v>
      </c>
      <c r="C171" s="41"/>
      <c r="D171" s="45"/>
      <c r="E171" s="45"/>
      <c r="F171" s="45"/>
      <c r="G171" s="45"/>
      <c r="H171" s="41"/>
      <c r="I171" s="41"/>
      <c r="J171" s="42"/>
    </row>
    <row r="172" spans="1:10" ht="18" customHeight="1">
      <c r="A172" s="51" t="s">
        <v>776</v>
      </c>
      <c r="B172" s="49" t="s">
        <v>777</v>
      </c>
      <c r="C172" s="34"/>
      <c r="D172" s="34"/>
      <c r="E172" s="34"/>
      <c r="F172" s="34"/>
      <c r="G172" s="34"/>
      <c r="H172" s="34"/>
      <c r="I172" s="34"/>
      <c r="J172" s="34"/>
    </row>
    <row r="173" spans="1:10" ht="18" customHeight="1">
      <c r="A173" s="51"/>
      <c r="B173" s="36" t="s">
        <v>715</v>
      </c>
      <c r="C173" s="41">
        <f>'10.01 '!G226</f>
        <v>1000</v>
      </c>
      <c r="D173" s="41"/>
      <c r="E173" s="41"/>
      <c r="F173" s="45"/>
      <c r="G173" s="45"/>
      <c r="H173" s="41">
        <f>SUM(C173:G173)</f>
        <v>1000</v>
      </c>
      <c r="I173" s="41">
        <f>H173</f>
        <v>1000</v>
      </c>
      <c r="J173" s="42">
        <f>H173-I173</f>
        <v>0</v>
      </c>
    </row>
    <row r="174" spans="1:10" ht="18" customHeight="1">
      <c r="A174" s="51"/>
      <c r="B174" s="36" t="s">
        <v>716</v>
      </c>
      <c r="C174" s="41">
        <f>'10.01 '!L226</f>
        <v>1090</v>
      </c>
      <c r="D174" s="41"/>
      <c r="E174" s="41"/>
      <c r="F174" s="45"/>
      <c r="G174" s="45"/>
      <c r="H174" s="41"/>
      <c r="I174" s="41"/>
      <c r="J174" s="42"/>
    </row>
    <row r="175" spans="1:10" ht="18" customHeight="1">
      <c r="A175" s="51"/>
      <c r="B175" s="36" t="s">
        <v>717</v>
      </c>
      <c r="C175" s="41">
        <f>'10.01 '!M226</f>
        <v>1145</v>
      </c>
      <c r="D175" s="41"/>
      <c r="E175" s="41"/>
      <c r="F175" s="45"/>
      <c r="G175" s="45"/>
      <c r="H175" s="41"/>
      <c r="I175" s="41"/>
      <c r="J175" s="42"/>
    </row>
    <row r="176" spans="1:10" ht="18" customHeight="1">
      <c r="A176" s="51"/>
      <c r="B176" s="36" t="s">
        <v>718</v>
      </c>
      <c r="C176" s="41">
        <f>'10.01 '!N226</f>
        <v>1225</v>
      </c>
      <c r="D176" s="41"/>
      <c r="E176" s="41"/>
      <c r="F176" s="45"/>
      <c r="G176" s="45"/>
      <c r="H176" s="41"/>
      <c r="I176" s="41"/>
      <c r="J176" s="42"/>
    </row>
    <row r="177" spans="1:10" ht="18" customHeight="1">
      <c r="A177" s="40" t="s">
        <v>778</v>
      </c>
      <c r="B177" s="49" t="s">
        <v>779</v>
      </c>
      <c r="C177" s="34"/>
      <c r="D177" s="34"/>
      <c r="E177" s="34"/>
      <c r="F177" s="45"/>
      <c r="G177" s="34"/>
      <c r="H177" s="34"/>
      <c r="I177" s="34"/>
      <c r="J177" s="34"/>
    </row>
    <row r="178" spans="1:10" ht="18" customHeight="1">
      <c r="A178" s="40"/>
      <c r="B178" s="36" t="s">
        <v>715</v>
      </c>
      <c r="C178" s="41">
        <f>'10.01 '!G236</f>
        <v>1476</v>
      </c>
      <c r="D178" s="41"/>
      <c r="E178" s="45">
        <f>'10.02  invat'!G61</f>
        <v>150</v>
      </c>
      <c r="F178" s="45">
        <f>'10-03'!E505</f>
        <v>0</v>
      </c>
      <c r="G178" s="45"/>
      <c r="H178" s="41">
        <f>SUM(C178:G178)</f>
        <v>1626</v>
      </c>
      <c r="I178" s="41"/>
      <c r="J178" s="42">
        <f>H178-I178</f>
        <v>1626</v>
      </c>
    </row>
    <row r="179" spans="1:10" ht="18" customHeight="1">
      <c r="A179" s="40"/>
      <c r="B179" s="36" t="s">
        <v>716</v>
      </c>
      <c r="C179" s="41">
        <f>'10.01 '!L236</f>
        <v>1257</v>
      </c>
      <c r="D179" s="41"/>
      <c r="E179" s="45"/>
      <c r="F179" s="45"/>
      <c r="G179" s="45"/>
      <c r="H179" s="41"/>
      <c r="I179" s="41"/>
      <c r="J179" s="42"/>
    </row>
    <row r="180" spans="1:10" ht="18" customHeight="1">
      <c r="A180" s="40"/>
      <c r="B180" s="36" t="s">
        <v>717</v>
      </c>
      <c r="C180" s="41">
        <f>'10.01 '!M236</f>
        <v>1298</v>
      </c>
      <c r="D180" s="41"/>
      <c r="E180" s="45"/>
      <c r="F180" s="45"/>
      <c r="G180" s="45"/>
      <c r="H180" s="41"/>
      <c r="I180" s="41"/>
      <c r="J180" s="42"/>
    </row>
    <row r="181" spans="1:10" ht="18" customHeight="1">
      <c r="A181" s="40"/>
      <c r="B181" s="36" t="s">
        <v>718</v>
      </c>
      <c r="C181" s="41">
        <f>'10.01 '!N236</f>
        <v>1350</v>
      </c>
      <c r="D181" s="41"/>
      <c r="E181" s="45"/>
      <c r="F181" s="45"/>
      <c r="G181" s="45"/>
      <c r="H181" s="41"/>
      <c r="I181" s="41"/>
      <c r="J181" s="42"/>
    </row>
    <row r="182" spans="1:10" ht="24.75" customHeight="1">
      <c r="A182" s="53" t="s">
        <v>780</v>
      </c>
      <c r="B182" s="49" t="s">
        <v>781</v>
      </c>
      <c r="C182" s="34"/>
      <c r="D182" s="34"/>
      <c r="E182" s="34"/>
      <c r="F182" s="45"/>
      <c r="G182" s="34"/>
      <c r="H182" s="34"/>
      <c r="I182" s="34"/>
      <c r="J182" s="34"/>
    </row>
    <row r="183" spans="1:10" ht="24.75" customHeight="1">
      <c r="A183" s="53"/>
      <c r="B183" s="36" t="s">
        <v>715</v>
      </c>
      <c r="C183" s="41">
        <f>'10.01 '!G245</f>
        <v>2500</v>
      </c>
      <c r="D183" s="41"/>
      <c r="E183" s="45"/>
      <c r="F183" s="45">
        <f>'10-03'!E438+'10-03'!E524</f>
        <v>5357</v>
      </c>
      <c r="G183" s="45"/>
      <c r="H183" s="41">
        <f>SUM(C183:G183)</f>
        <v>7857</v>
      </c>
      <c r="I183" s="41"/>
      <c r="J183" s="42">
        <f>H183-I183</f>
        <v>7857</v>
      </c>
    </row>
    <row r="184" spans="1:10" ht="24.75" customHeight="1">
      <c r="A184" s="53"/>
      <c r="B184" s="36" t="s">
        <v>716</v>
      </c>
      <c r="C184" s="41">
        <f>'10.01 '!L245</f>
        <v>0</v>
      </c>
      <c r="D184" s="41"/>
      <c r="E184" s="45"/>
      <c r="F184" s="45"/>
      <c r="G184" s="45"/>
      <c r="H184" s="41"/>
      <c r="I184" s="41"/>
      <c r="J184" s="42"/>
    </row>
    <row r="185" spans="1:10" ht="24.75" customHeight="1">
      <c r="A185" s="53"/>
      <c r="B185" s="36" t="s">
        <v>717</v>
      </c>
      <c r="C185" s="41">
        <f>'10.01 '!M245</f>
        <v>0</v>
      </c>
      <c r="D185" s="41"/>
      <c r="E185" s="45"/>
      <c r="F185" s="45"/>
      <c r="G185" s="45"/>
      <c r="H185" s="41"/>
      <c r="I185" s="41"/>
      <c r="J185" s="42"/>
    </row>
    <row r="186" spans="1:10" ht="24.75" customHeight="1">
      <c r="A186" s="53"/>
      <c r="B186" s="36" t="s">
        <v>718</v>
      </c>
      <c r="C186" s="41">
        <f>'10.01 '!N245</f>
        <v>0</v>
      </c>
      <c r="D186" s="41"/>
      <c r="E186" s="45"/>
      <c r="F186" s="45"/>
      <c r="G186" s="45"/>
      <c r="H186" s="41"/>
      <c r="I186" s="41"/>
      <c r="J186" s="42"/>
    </row>
    <row r="187" spans="1:10" ht="18" customHeight="1">
      <c r="A187" s="40" t="s">
        <v>782</v>
      </c>
      <c r="B187" s="49" t="s">
        <v>783</v>
      </c>
      <c r="C187" s="34"/>
      <c r="D187" s="34"/>
      <c r="E187" s="34"/>
      <c r="F187" s="34"/>
      <c r="G187" s="34"/>
      <c r="H187" s="34"/>
      <c r="I187" s="34"/>
      <c r="J187" s="34"/>
    </row>
    <row r="188" spans="1:10" ht="18" customHeight="1">
      <c r="A188" s="40"/>
      <c r="B188" s="36" t="s">
        <v>715</v>
      </c>
      <c r="C188" s="41">
        <f>'10.01 '!G258</f>
        <v>3958</v>
      </c>
      <c r="D188" s="45">
        <f>'10.02  CSP'!G60</f>
        <v>0</v>
      </c>
      <c r="E188" s="54">
        <f>'10.02  invat'!G65</f>
        <v>10</v>
      </c>
      <c r="F188" s="45"/>
      <c r="G188" s="45"/>
      <c r="H188" s="41">
        <f>SUM(C188:G188)</f>
        <v>3968</v>
      </c>
      <c r="I188" s="41"/>
      <c r="J188" s="42">
        <f>H188-I188</f>
        <v>3968</v>
      </c>
    </row>
    <row r="189" spans="1:10" ht="18" customHeight="1">
      <c r="A189" s="40"/>
      <c r="B189" s="36" t="s">
        <v>716</v>
      </c>
      <c r="C189" s="41">
        <f>'10.01 '!L258</f>
        <v>4168</v>
      </c>
      <c r="D189" s="45"/>
      <c r="E189" s="54"/>
      <c r="F189" s="45"/>
      <c r="G189" s="45"/>
      <c r="H189" s="41"/>
      <c r="I189" s="41"/>
      <c r="J189" s="42"/>
    </row>
    <row r="190" spans="1:10" ht="18" customHeight="1">
      <c r="A190" s="40"/>
      <c r="B190" s="36" t="s">
        <v>717</v>
      </c>
      <c r="C190" s="41">
        <f>'10.01 '!M258</f>
        <v>4170</v>
      </c>
      <c r="D190" s="45"/>
      <c r="E190" s="54"/>
      <c r="F190" s="45"/>
      <c r="G190" s="45"/>
      <c r="H190" s="41"/>
      <c r="I190" s="41"/>
      <c r="J190" s="42"/>
    </row>
    <row r="191" spans="1:10" ht="18" customHeight="1">
      <c r="A191" s="40"/>
      <c r="B191" s="36" t="s">
        <v>718</v>
      </c>
      <c r="C191" s="41">
        <f>'10.01 '!N258</f>
        <v>4160</v>
      </c>
      <c r="D191" s="45"/>
      <c r="E191" s="54"/>
      <c r="F191" s="45"/>
      <c r="G191" s="45"/>
      <c r="H191" s="41"/>
      <c r="I191" s="41"/>
      <c r="J191" s="42"/>
    </row>
    <row r="192" spans="1:10" ht="18" customHeight="1">
      <c r="A192" s="40" t="s">
        <v>784</v>
      </c>
      <c r="B192" s="49" t="s">
        <v>785</v>
      </c>
      <c r="C192" s="34"/>
      <c r="D192" s="34"/>
      <c r="E192" s="34"/>
      <c r="F192" s="34"/>
      <c r="G192" s="34"/>
      <c r="H192" s="34"/>
      <c r="I192" s="34"/>
      <c r="J192" s="34"/>
    </row>
    <row r="193" spans="1:10" ht="18" customHeight="1">
      <c r="A193" s="44"/>
      <c r="B193" s="36" t="s">
        <v>715</v>
      </c>
      <c r="C193" s="41">
        <f>'10.01 '!G264</f>
        <v>4630</v>
      </c>
      <c r="D193" s="45"/>
      <c r="E193" s="54">
        <f>'10.02  invat'!G69</f>
        <v>20</v>
      </c>
      <c r="F193" s="45"/>
      <c r="G193" s="45"/>
      <c r="H193" s="41">
        <f>SUM(C193:G193)</f>
        <v>4650</v>
      </c>
      <c r="I193" s="41"/>
      <c r="J193" s="42">
        <f>H193-I193</f>
        <v>4650</v>
      </c>
    </row>
    <row r="194" spans="1:10" ht="18" customHeight="1">
      <c r="A194" s="44"/>
      <c r="B194" s="36" t="s">
        <v>716</v>
      </c>
      <c r="C194" s="41">
        <f>'10.01 '!L264</f>
        <v>4508</v>
      </c>
      <c r="D194" s="45"/>
      <c r="E194" s="54"/>
      <c r="F194" s="45"/>
      <c r="G194" s="45"/>
      <c r="H194" s="41"/>
      <c r="I194" s="41"/>
      <c r="J194" s="42"/>
    </row>
    <row r="195" spans="1:10" ht="18" customHeight="1">
      <c r="A195" s="44"/>
      <c r="B195" s="36" t="s">
        <v>717</v>
      </c>
      <c r="C195" s="41">
        <f>'10.01 '!M264</f>
        <v>4707</v>
      </c>
      <c r="D195" s="45"/>
      <c r="E195" s="54"/>
      <c r="F195" s="45"/>
      <c r="G195" s="45"/>
      <c r="H195" s="41"/>
      <c r="I195" s="41"/>
      <c r="J195" s="42"/>
    </row>
    <row r="196" spans="1:10" ht="18" customHeight="1">
      <c r="A196" s="44"/>
      <c r="B196" s="36" t="s">
        <v>718</v>
      </c>
      <c r="C196" s="41">
        <f>'10.01 '!N264</f>
        <v>5010</v>
      </c>
      <c r="D196" s="45"/>
      <c r="E196" s="54"/>
      <c r="F196" s="45"/>
      <c r="G196" s="45"/>
      <c r="H196" s="41"/>
      <c r="I196" s="41"/>
      <c r="J196" s="42"/>
    </row>
    <row r="197" spans="1:10" ht="18" customHeight="1">
      <c r="A197" s="35" t="s">
        <v>786</v>
      </c>
      <c r="B197" s="49" t="s">
        <v>787</v>
      </c>
      <c r="C197" s="34"/>
      <c r="D197" s="34"/>
      <c r="E197" s="34"/>
      <c r="F197" s="37"/>
      <c r="G197" s="34"/>
      <c r="H197" s="34"/>
      <c r="I197" s="34"/>
      <c r="J197" s="34"/>
    </row>
    <row r="198" spans="1:10" ht="18" customHeight="1">
      <c r="A198" s="35"/>
      <c r="B198" s="36" t="s">
        <v>715</v>
      </c>
      <c r="C198" s="37">
        <f>'10.01 '!G273</f>
        <v>28026</v>
      </c>
      <c r="D198" s="37">
        <f>'10.02  CSP'!G61</f>
        <v>10</v>
      </c>
      <c r="E198" s="37">
        <f>'10.02  invat'!G70</f>
        <v>0</v>
      </c>
      <c r="F198" s="37">
        <f>'10-03'!E407+'10-03'!E443+'10-03'!E478</f>
        <v>0</v>
      </c>
      <c r="G198" s="37"/>
      <c r="H198" s="37">
        <f>SUM(C198:G198)</f>
        <v>28036</v>
      </c>
      <c r="I198" s="37"/>
      <c r="J198" s="48">
        <f>H198-I198</f>
        <v>28036</v>
      </c>
    </row>
    <row r="199" spans="1:10" ht="18" customHeight="1">
      <c r="A199" s="35"/>
      <c r="B199" s="36" t="s">
        <v>716</v>
      </c>
      <c r="C199" s="37">
        <f>'10.01 '!L273</f>
        <v>20160</v>
      </c>
      <c r="D199" s="37"/>
      <c r="E199" s="37"/>
      <c r="F199" s="37"/>
      <c r="G199" s="37"/>
      <c r="H199" s="37"/>
      <c r="I199" s="37"/>
      <c r="J199" s="48"/>
    </row>
    <row r="200" spans="1:10" ht="18" customHeight="1">
      <c r="A200" s="35"/>
      <c r="B200" s="36" t="s">
        <v>717</v>
      </c>
      <c r="C200" s="37">
        <f>'10.01 '!M273</f>
        <v>19814</v>
      </c>
      <c r="D200" s="37"/>
      <c r="E200" s="37"/>
      <c r="F200" s="37"/>
      <c r="G200" s="37"/>
      <c r="H200" s="37"/>
      <c r="I200" s="37"/>
      <c r="J200" s="48"/>
    </row>
    <row r="201" spans="1:10" ht="18" customHeight="1">
      <c r="A201" s="35"/>
      <c r="B201" s="36" t="s">
        <v>718</v>
      </c>
      <c r="C201" s="37">
        <f>'10.01 '!N273</f>
        <v>20583</v>
      </c>
      <c r="D201" s="37"/>
      <c r="E201" s="37"/>
      <c r="F201" s="37"/>
      <c r="G201" s="37"/>
      <c r="H201" s="37"/>
      <c r="I201" s="37"/>
      <c r="J201" s="48"/>
    </row>
    <row r="202" spans="1:10" ht="18" customHeight="1">
      <c r="A202" s="35" t="s">
        <v>788</v>
      </c>
      <c r="B202" s="49" t="s">
        <v>789</v>
      </c>
      <c r="C202" s="34"/>
      <c r="D202" s="34"/>
      <c r="E202" s="34"/>
      <c r="F202" s="34"/>
      <c r="G202" s="34"/>
      <c r="H202" s="34"/>
      <c r="I202" s="34"/>
      <c r="J202" s="34"/>
    </row>
    <row r="203" spans="1:10" ht="18" customHeight="1">
      <c r="A203" s="35"/>
      <c r="B203" s="36" t="s">
        <v>715</v>
      </c>
      <c r="C203" s="37">
        <f aca="true" t="shared" si="8" ref="C203:G206">C208+C213</f>
        <v>6420</v>
      </c>
      <c r="D203" s="37">
        <f t="shared" si="8"/>
        <v>0</v>
      </c>
      <c r="E203" s="37">
        <f t="shared" si="8"/>
        <v>0</v>
      </c>
      <c r="F203" s="37">
        <f t="shared" si="8"/>
        <v>0</v>
      </c>
      <c r="G203" s="37">
        <f t="shared" si="8"/>
        <v>0</v>
      </c>
      <c r="H203" s="37">
        <f>SUM(C203:G203)</f>
        <v>6420</v>
      </c>
      <c r="I203" s="37">
        <f>I208+I213</f>
        <v>0</v>
      </c>
      <c r="J203" s="48">
        <f>H203-I203</f>
        <v>6420</v>
      </c>
    </row>
    <row r="204" spans="1:10" ht="18" customHeight="1">
      <c r="A204" s="35"/>
      <c r="B204" s="36" t="s">
        <v>716</v>
      </c>
      <c r="C204" s="37">
        <f t="shared" si="8"/>
        <v>9759</v>
      </c>
      <c r="D204" s="37">
        <f t="shared" si="8"/>
        <v>0</v>
      </c>
      <c r="E204" s="37">
        <f t="shared" si="8"/>
        <v>0</v>
      </c>
      <c r="F204" s="37">
        <f t="shared" si="8"/>
        <v>0</v>
      </c>
      <c r="G204" s="37">
        <f t="shared" si="8"/>
        <v>0</v>
      </c>
      <c r="H204" s="37">
        <f>SUM(C204:G204)</f>
        <v>9759</v>
      </c>
      <c r="I204" s="37">
        <f>I209+I214</f>
        <v>0</v>
      </c>
      <c r="J204" s="48">
        <f>H204-I204</f>
        <v>9759</v>
      </c>
    </row>
    <row r="205" spans="1:10" ht="18" customHeight="1">
      <c r="A205" s="35"/>
      <c r="B205" s="36" t="s">
        <v>717</v>
      </c>
      <c r="C205" s="37">
        <f t="shared" si="8"/>
        <v>10175</v>
      </c>
      <c r="D205" s="37">
        <f t="shared" si="8"/>
        <v>0</v>
      </c>
      <c r="E205" s="37">
        <f t="shared" si="8"/>
        <v>0</v>
      </c>
      <c r="F205" s="37">
        <f t="shared" si="8"/>
        <v>0</v>
      </c>
      <c r="G205" s="37">
        <f t="shared" si="8"/>
        <v>0</v>
      </c>
      <c r="H205" s="37">
        <f>SUM(C205:G205)</f>
        <v>10175</v>
      </c>
      <c r="I205" s="37">
        <f>I210+I215</f>
        <v>0</v>
      </c>
      <c r="J205" s="48">
        <f>H205-I205</f>
        <v>10175</v>
      </c>
    </row>
    <row r="206" spans="1:10" ht="18" customHeight="1">
      <c r="A206" s="35"/>
      <c r="B206" s="36" t="s">
        <v>718</v>
      </c>
      <c r="C206" s="37">
        <f t="shared" si="8"/>
        <v>11889</v>
      </c>
      <c r="D206" s="37">
        <f t="shared" si="8"/>
        <v>0</v>
      </c>
      <c r="E206" s="37">
        <f t="shared" si="8"/>
        <v>0</v>
      </c>
      <c r="F206" s="37">
        <f t="shared" si="8"/>
        <v>0</v>
      </c>
      <c r="G206" s="37">
        <f t="shared" si="8"/>
        <v>0</v>
      </c>
      <c r="H206" s="37">
        <f>SUM(C206:G206)</f>
        <v>11889</v>
      </c>
      <c r="I206" s="37">
        <f>I211+I216</f>
        <v>0</v>
      </c>
      <c r="J206" s="48">
        <f>H206-I206</f>
        <v>11889</v>
      </c>
    </row>
    <row r="207" spans="1:10" ht="18" customHeight="1">
      <c r="A207" s="40" t="s">
        <v>790</v>
      </c>
      <c r="B207" s="49" t="s">
        <v>791</v>
      </c>
      <c r="C207" s="34"/>
      <c r="D207" s="34"/>
      <c r="E207" s="34"/>
      <c r="F207" s="34"/>
      <c r="G207" s="34"/>
      <c r="H207" s="34"/>
      <c r="I207" s="34"/>
      <c r="J207" s="34"/>
    </row>
    <row r="208" spans="1:10" ht="18" customHeight="1">
      <c r="A208" s="44"/>
      <c r="B208" s="36" t="s">
        <v>715</v>
      </c>
      <c r="C208" s="41">
        <f>'10.01 '!G286</f>
        <v>0</v>
      </c>
      <c r="D208" s="45"/>
      <c r="E208" s="45"/>
      <c r="F208" s="45"/>
      <c r="G208" s="45"/>
      <c r="H208" s="41">
        <f>SUM(C208:G208)</f>
        <v>0</v>
      </c>
      <c r="I208" s="41"/>
      <c r="J208" s="42">
        <f>H208-I208</f>
        <v>0</v>
      </c>
    </row>
    <row r="209" spans="1:10" ht="18" customHeight="1">
      <c r="A209" s="44"/>
      <c r="B209" s="36" t="s">
        <v>716</v>
      </c>
      <c r="C209" s="41">
        <f>'10.01 '!L286</f>
        <v>0</v>
      </c>
      <c r="D209" s="45"/>
      <c r="E209" s="45"/>
      <c r="F209" s="45"/>
      <c r="G209" s="45"/>
      <c r="H209" s="41"/>
      <c r="I209" s="41"/>
      <c r="J209" s="42"/>
    </row>
    <row r="210" spans="1:10" ht="18" customHeight="1">
      <c r="A210" s="44"/>
      <c r="B210" s="36" t="s">
        <v>717</v>
      </c>
      <c r="C210" s="41">
        <f>'10.01 '!M286</f>
        <v>0</v>
      </c>
      <c r="D210" s="45"/>
      <c r="E210" s="45"/>
      <c r="F210" s="45"/>
      <c r="G210" s="45"/>
      <c r="H210" s="41"/>
      <c r="I210" s="41"/>
      <c r="J210" s="42"/>
    </row>
    <row r="211" spans="1:10" ht="18" customHeight="1">
      <c r="A211" s="44"/>
      <c r="B211" s="36" t="s">
        <v>718</v>
      </c>
      <c r="C211" s="41">
        <f>'10.01 '!N286</f>
        <v>0</v>
      </c>
      <c r="D211" s="45"/>
      <c r="E211" s="45"/>
      <c r="F211" s="45"/>
      <c r="G211" s="45"/>
      <c r="H211" s="41"/>
      <c r="I211" s="41"/>
      <c r="J211" s="42"/>
    </row>
    <row r="212" spans="1:10" ht="18" customHeight="1">
      <c r="A212" s="55" t="s">
        <v>792</v>
      </c>
      <c r="B212" s="49" t="s">
        <v>793</v>
      </c>
      <c r="C212" s="34"/>
      <c r="D212" s="34"/>
      <c r="E212" s="34"/>
      <c r="F212" s="34"/>
      <c r="G212" s="34"/>
      <c r="H212" s="34"/>
      <c r="I212" s="34"/>
      <c r="J212" s="34"/>
    </row>
    <row r="213" spans="1:10" ht="18" customHeight="1">
      <c r="A213" s="56"/>
      <c r="B213" s="36" t="s">
        <v>715</v>
      </c>
      <c r="C213" s="41">
        <f>'10.01 '!G289</f>
        <v>6420</v>
      </c>
      <c r="D213" s="41">
        <f>'10.02  CSP'!G69</f>
        <v>0</v>
      </c>
      <c r="E213" s="41">
        <f>'10.02  invat'!G78</f>
        <v>0</v>
      </c>
      <c r="F213" s="45"/>
      <c r="G213" s="45"/>
      <c r="H213" s="41">
        <f>SUM(C213:G213)</f>
        <v>6420</v>
      </c>
      <c r="I213" s="41"/>
      <c r="J213" s="42">
        <f>H213-I213</f>
        <v>6420</v>
      </c>
    </row>
    <row r="214" spans="1:10" ht="18" customHeight="1">
      <c r="A214" s="56"/>
      <c r="B214" s="36" t="s">
        <v>716</v>
      </c>
      <c r="C214" s="41">
        <f>'10.01 '!L289</f>
        <v>9759</v>
      </c>
      <c r="D214" s="41"/>
      <c r="E214" s="41"/>
      <c r="F214" s="45"/>
      <c r="G214" s="45"/>
      <c r="H214" s="41"/>
      <c r="I214" s="41"/>
      <c r="J214" s="42"/>
    </row>
    <row r="215" spans="1:10" ht="18" customHeight="1">
      <c r="A215" s="56"/>
      <c r="B215" s="36" t="s">
        <v>717</v>
      </c>
      <c r="C215" s="41">
        <f>'10.01 '!M289</f>
        <v>10175</v>
      </c>
      <c r="D215" s="41"/>
      <c r="E215" s="41"/>
      <c r="F215" s="45"/>
      <c r="G215" s="45"/>
      <c r="H215" s="41"/>
      <c r="I215" s="41"/>
      <c r="J215" s="42"/>
    </row>
    <row r="216" spans="1:10" ht="18" customHeight="1">
      <c r="A216" s="56"/>
      <c r="B216" s="36" t="s">
        <v>718</v>
      </c>
      <c r="C216" s="41">
        <f>'10.01 '!N289</f>
        <v>11889</v>
      </c>
      <c r="D216" s="41"/>
      <c r="E216" s="41"/>
      <c r="F216" s="45"/>
      <c r="G216" s="45"/>
      <c r="H216" s="41"/>
      <c r="I216" s="41"/>
      <c r="J216" s="42"/>
    </row>
    <row r="217" spans="1:10" ht="24">
      <c r="A217" s="57" t="s">
        <v>794</v>
      </c>
      <c r="B217" s="49" t="s">
        <v>795</v>
      </c>
      <c r="C217" s="34"/>
      <c r="D217" s="34"/>
      <c r="E217" s="34"/>
      <c r="F217" s="34"/>
      <c r="G217" s="34"/>
      <c r="H217" s="34"/>
      <c r="I217" s="34"/>
      <c r="J217" s="34"/>
    </row>
    <row r="218" spans="1:10" ht="18.75" customHeight="1">
      <c r="A218" s="57"/>
      <c r="B218" s="36" t="s">
        <v>715</v>
      </c>
      <c r="C218" s="41">
        <f>'10.01 '!G293</f>
        <v>0</v>
      </c>
      <c r="D218" s="41"/>
      <c r="E218" s="41"/>
      <c r="F218" s="45"/>
      <c r="G218" s="45"/>
      <c r="H218" s="41">
        <f>SUM(C218:G218)</f>
        <v>0</v>
      </c>
      <c r="I218" s="41"/>
      <c r="J218" s="42">
        <f>H218-I218</f>
        <v>0</v>
      </c>
    </row>
    <row r="219" spans="1:10" ht="18.75" customHeight="1">
      <c r="A219" s="57"/>
      <c r="B219" s="36" t="s">
        <v>716</v>
      </c>
      <c r="C219" s="41">
        <f>'10.01 '!L293</f>
        <v>0</v>
      </c>
      <c r="D219" s="41"/>
      <c r="E219" s="41"/>
      <c r="F219" s="45"/>
      <c r="G219" s="45"/>
      <c r="H219" s="41"/>
      <c r="I219" s="41"/>
      <c r="J219" s="42"/>
    </row>
    <row r="220" spans="1:10" ht="18.75" customHeight="1">
      <c r="A220" s="57"/>
      <c r="B220" s="36" t="s">
        <v>717</v>
      </c>
      <c r="C220" s="41">
        <f>'10.01 '!M293</f>
        <v>0</v>
      </c>
      <c r="D220" s="41"/>
      <c r="E220" s="41"/>
      <c r="F220" s="45"/>
      <c r="G220" s="45"/>
      <c r="H220" s="41"/>
      <c r="I220" s="41"/>
      <c r="J220" s="42"/>
    </row>
    <row r="221" spans="1:10" ht="18.75" customHeight="1">
      <c r="A221" s="57"/>
      <c r="B221" s="36" t="s">
        <v>718</v>
      </c>
      <c r="C221" s="41">
        <f>'10.01 '!N293</f>
        <v>0</v>
      </c>
      <c r="D221" s="41"/>
      <c r="E221" s="41"/>
      <c r="F221" s="45"/>
      <c r="G221" s="45"/>
      <c r="H221" s="41"/>
      <c r="I221" s="41"/>
      <c r="J221" s="42"/>
    </row>
    <row r="222" spans="1:10" ht="18" customHeight="1">
      <c r="A222" s="57" t="s">
        <v>796</v>
      </c>
      <c r="B222" s="49" t="s">
        <v>797</v>
      </c>
      <c r="C222" s="34"/>
      <c r="D222" s="34"/>
      <c r="E222" s="34"/>
      <c r="F222" s="34"/>
      <c r="G222" s="34"/>
      <c r="H222" s="34"/>
      <c r="I222" s="34"/>
      <c r="J222" s="34"/>
    </row>
    <row r="223" spans="1:10" ht="18" customHeight="1">
      <c r="A223" s="57"/>
      <c r="B223" s="36" t="s">
        <v>715</v>
      </c>
      <c r="C223" s="41">
        <f>'10.01 '!G298</f>
        <v>0</v>
      </c>
      <c r="D223" s="41"/>
      <c r="E223" s="41"/>
      <c r="F223" s="45"/>
      <c r="G223" s="45"/>
      <c r="H223" s="41">
        <f>SUM(C223:G223)</f>
        <v>0</v>
      </c>
      <c r="I223" s="41"/>
      <c r="J223" s="42">
        <f>H223-I223</f>
        <v>0</v>
      </c>
    </row>
    <row r="224" spans="1:10" ht="18" customHeight="1">
      <c r="A224" s="57"/>
      <c r="B224" s="36" t="s">
        <v>716</v>
      </c>
      <c r="C224" s="41">
        <f>'10.01 '!L298</f>
        <v>0</v>
      </c>
      <c r="D224" s="41"/>
      <c r="E224" s="41"/>
      <c r="F224" s="45"/>
      <c r="G224" s="45"/>
      <c r="H224" s="41"/>
      <c r="I224" s="41"/>
      <c r="J224" s="42"/>
    </row>
    <row r="225" spans="1:10" ht="18" customHeight="1">
      <c r="A225" s="57"/>
      <c r="B225" s="36" t="s">
        <v>717</v>
      </c>
      <c r="C225" s="41">
        <f>'10.01 '!M298</f>
        <v>0</v>
      </c>
      <c r="D225" s="41"/>
      <c r="E225" s="41"/>
      <c r="F225" s="45"/>
      <c r="G225" s="45"/>
      <c r="H225" s="41"/>
      <c r="I225" s="41"/>
      <c r="J225" s="42"/>
    </row>
    <row r="226" spans="1:10" ht="18" customHeight="1">
      <c r="A226" s="57"/>
      <c r="B226" s="36" t="s">
        <v>718</v>
      </c>
      <c r="C226" s="41">
        <f>'10.01 '!N298</f>
        <v>0</v>
      </c>
      <c r="D226" s="41"/>
      <c r="E226" s="41"/>
      <c r="F226" s="45"/>
      <c r="G226" s="45"/>
      <c r="H226" s="41"/>
      <c r="I226" s="41"/>
      <c r="J226" s="42"/>
    </row>
    <row r="227" spans="1:2" ht="28.5" customHeight="1">
      <c r="A227" s="58" t="s">
        <v>667</v>
      </c>
      <c r="B227" s="49" t="s">
        <v>798</v>
      </c>
    </row>
    <row r="228" spans="1:10" ht="18.75" customHeight="1">
      <c r="A228" s="58"/>
      <c r="B228" s="36" t="s">
        <v>715</v>
      </c>
      <c r="C228" s="37">
        <f aca="true" t="shared" si="9" ref="C228:E231">C23-C138</f>
        <v>-3785</v>
      </c>
      <c r="D228" s="37">
        <f t="shared" si="9"/>
        <v>0</v>
      </c>
      <c r="E228" s="37">
        <f t="shared" si="9"/>
        <v>0</v>
      </c>
      <c r="F228" s="37"/>
      <c r="G228" s="37">
        <f>G23-G138</f>
        <v>0</v>
      </c>
      <c r="H228" s="37">
        <f aca="true" t="shared" si="10" ref="H228:H259">SUM(C228:G228)</f>
        <v>-3785</v>
      </c>
      <c r="I228" s="37">
        <f>I23-I138</f>
        <v>0</v>
      </c>
      <c r="J228" s="48">
        <f aca="true" t="shared" si="11" ref="J228:J259">H228-I228</f>
        <v>-3785</v>
      </c>
    </row>
    <row r="229" spans="1:10" ht="18.75" customHeight="1">
      <c r="A229" s="58"/>
      <c r="B229" s="36" t="s">
        <v>716</v>
      </c>
      <c r="C229" s="37">
        <f t="shared" si="9"/>
        <v>0</v>
      </c>
      <c r="D229" s="37">
        <f t="shared" si="9"/>
        <v>0</v>
      </c>
      <c r="E229" s="37">
        <f t="shared" si="9"/>
        <v>0</v>
      </c>
      <c r="F229" s="37"/>
      <c r="G229" s="37">
        <f>G24-G139</f>
        <v>0</v>
      </c>
      <c r="H229" s="37">
        <f t="shared" si="10"/>
        <v>0</v>
      </c>
      <c r="I229" s="37">
        <f>I24-I139</f>
        <v>0</v>
      </c>
      <c r="J229" s="48">
        <f t="shared" si="11"/>
        <v>0</v>
      </c>
    </row>
    <row r="230" spans="1:10" ht="18.75" customHeight="1">
      <c r="A230" s="58"/>
      <c r="B230" s="36" t="s">
        <v>717</v>
      </c>
      <c r="C230" s="37">
        <f t="shared" si="9"/>
        <v>0</v>
      </c>
      <c r="D230" s="37">
        <f t="shared" si="9"/>
        <v>0</v>
      </c>
      <c r="E230" s="37">
        <f t="shared" si="9"/>
        <v>0</v>
      </c>
      <c r="F230" s="37"/>
      <c r="G230" s="37">
        <f>G25-G140</f>
        <v>0</v>
      </c>
      <c r="H230" s="37">
        <f t="shared" si="10"/>
        <v>0</v>
      </c>
      <c r="I230" s="37">
        <f>I25-I140</f>
        <v>0</v>
      </c>
      <c r="J230" s="48">
        <f t="shared" si="11"/>
        <v>0</v>
      </c>
    </row>
    <row r="231" spans="1:10" ht="18.75" customHeight="1">
      <c r="A231" s="58"/>
      <c r="B231" s="36" t="s">
        <v>718</v>
      </c>
      <c r="C231" s="37">
        <f t="shared" si="9"/>
        <v>0</v>
      </c>
      <c r="D231" s="37">
        <f t="shared" si="9"/>
        <v>0</v>
      </c>
      <c r="E231" s="37">
        <f t="shared" si="9"/>
        <v>0</v>
      </c>
      <c r="F231" s="37"/>
      <c r="G231" s="37">
        <f>G26-G141</f>
        <v>0</v>
      </c>
      <c r="H231" s="37">
        <f t="shared" si="10"/>
        <v>0</v>
      </c>
      <c r="I231" s="37">
        <f>I26-I141</f>
        <v>0</v>
      </c>
      <c r="J231" s="48">
        <f t="shared" si="11"/>
        <v>0</v>
      </c>
    </row>
    <row r="232" spans="1:10" ht="18" customHeight="1">
      <c r="A232" s="59" t="s">
        <v>799</v>
      </c>
      <c r="B232" s="49" t="s">
        <v>800</v>
      </c>
      <c r="C232" s="37">
        <f>C233+C236+C239+C242+C245+C248+C251+C254+C257+C260+C263+C266+C269+C272+C275+C278+C281</f>
        <v>172647</v>
      </c>
      <c r="D232" s="37">
        <f>D233+D236+D239+D242+D245+D248+D251+D254+D257+D260+D263+D266+D269+D272+D275+D278+D281</f>
        <v>1750</v>
      </c>
      <c r="E232" s="37">
        <f>E233+E236+E239+E242+E245+E248+E251+E254+E257+E260+E263+E266+E269+E272+E275+E278+E281</f>
        <v>4850</v>
      </c>
      <c r="F232" s="37">
        <f>F233+F236+F239+F242+F245+F248+F251+F254+F257+F260+F263+F266+F269+F272+F275+F278+F281</f>
        <v>5357</v>
      </c>
      <c r="G232" s="37">
        <f>G233+G236+G239+G242+G245+G248+G251+G254+G257+G260+G263+G266+G269+G272+G275+G278+G281</f>
        <v>0</v>
      </c>
      <c r="H232" s="37">
        <f t="shared" si="10"/>
        <v>184604</v>
      </c>
      <c r="I232" s="37">
        <f>I233+I236+I239+I242+I245+I248+I251+I254+I257+I260+I263+I266+I269+I272+I275+I278+I281</f>
        <v>0</v>
      </c>
      <c r="J232" s="48">
        <f t="shared" si="11"/>
        <v>184604</v>
      </c>
    </row>
    <row r="233" spans="1:10" ht="18" customHeight="1">
      <c r="A233" s="60" t="s">
        <v>801</v>
      </c>
      <c r="B233" s="49" t="s">
        <v>802</v>
      </c>
      <c r="C233" s="37">
        <f>SUM(C234:C235)</f>
        <v>21355</v>
      </c>
      <c r="D233" s="37">
        <f>SUM(D234:D235)</f>
        <v>0</v>
      </c>
      <c r="E233" s="37">
        <f>SUM(E234:E235)</f>
        <v>0</v>
      </c>
      <c r="F233" s="37">
        <f>SUM(F234:F235)</f>
        <v>0</v>
      </c>
      <c r="G233" s="37">
        <f>SUM(G234:G235)</f>
        <v>0</v>
      </c>
      <c r="H233" s="37">
        <f t="shared" si="10"/>
        <v>21355</v>
      </c>
      <c r="I233" s="37">
        <f>SUM(I234:I235)</f>
        <v>0</v>
      </c>
      <c r="J233" s="48">
        <f t="shared" si="11"/>
        <v>21355</v>
      </c>
    </row>
    <row r="234" spans="1:10" ht="18" customHeight="1">
      <c r="A234" s="61" t="s">
        <v>803</v>
      </c>
      <c r="B234" s="49" t="s">
        <v>804</v>
      </c>
      <c r="C234" s="41">
        <f>'10.01 '!G1098</f>
        <v>19422</v>
      </c>
      <c r="D234" s="41"/>
      <c r="E234" s="41"/>
      <c r="F234" s="41">
        <f>'10-03'!E252</f>
        <v>0</v>
      </c>
      <c r="G234" s="41"/>
      <c r="H234" s="41">
        <f t="shared" si="10"/>
        <v>19422</v>
      </c>
      <c r="I234" s="41"/>
      <c r="J234" s="42">
        <f t="shared" si="11"/>
        <v>19422</v>
      </c>
    </row>
    <row r="235" spans="1:10" ht="18" customHeight="1">
      <c r="A235" s="61" t="s">
        <v>805</v>
      </c>
      <c r="B235" s="49" t="s">
        <v>806</v>
      </c>
      <c r="C235" s="41">
        <f>'10.01 '!G1286</f>
        <v>1933</v>
      </c>
      <c r="D235" s="41"/>
      <c r="E235" s="41"/>
      <c r="F235" s="41"/>
      <c r="G235" s="41"/>
      <c r="H235" s="41">
        <f t="shared" si="10"/>
        <v>1933</v>
      </c>
      <c r="I235" s="41"/>
      <c r="J235" s="42">
        <f t="shared" si="11"/>
        <v>1933</v>
      </c>
    </row>
    <row r="236" spans="1:10" ht="18" customHeight="1">
      <c r="A236" s="60" t="s">
        <v>807</v>
      </c>
      <c r="B236" s="49" t="s">
        <v>808</v>
      </c>
      <c r="C236" s="37">
        <f>SUM(C237:C238)</f>
        <v>485</v>
      </c>
      <c r="D236" s="37">
        <f>SUM(D237:D238)</f>
        <v>0</v>
      </c>
      <c r="E236" s="37">
        <f>SUM(E237:E238)</f>
        <v>0</v>
      </c>
      <c r="F236" s="37">
        <f>SUM(F237:F238)</f>
        <v>0</v>
      </c>
      <c r="G236" s="37">
        <f>SUM(G237:G238)</f>
        <v>0</v>
      </c>
      <c r="H236" s="37">
        <f t="shared" si="10"/>
        <v>485</v>
      </c>
      <c r="I236" s="37">
        <f>SUM(I237:I238)</f>
        <v>0</v>
      </c>
      <c r="J236" s="48">
        <f t="shared" si="11"/>
        <v>485</v>
      </c>
    </row>
    <row r="237" spans="1:10" ht="18" customHeight="1">
      <c r="A237" s="61" t="s">
        <v>803</v>
      </c>
      <c r="B237" s="49" t="s">
        <v>809</v>
      </c>
      <c r="C237" s="41">
        <f>'10.01 '!G1106</f>
        <v>468</v>
      </c>
      <c r="D237" s="41"/>
      <c r="E237" s="41"/>
      <c r="F237" s="41"/>
      <c r="G237" s="41"/>
      <c r="H237" s="41">
        <f t="shared" si="10"/>
        <v>468</v>
      </c>
      <c r="I237" s="41"/>
      <c r="J237" s="42">
        <f t="shared" si="11"/>
        <v>468</v>
      </c>
    </row>
    <row r="238" spans="1:10" ht="18" customHeight="1">
      <c r="A238" s="61" t="s">
        <v>805</v>
      </c>
      <c r="B238" s="49" t="s">
        <v>810</v>
      </c>
      <c r="C238" s="41">
        <f>'10.01 '!G1306</f>
        <v>17</v>
      </c>
      <c r="D238" s="41"/>
      <c r="E238" s="41"/>
      <c r="F238" s="41"/>
      <c r="G238" s="41"/>
      <c r="H238" s="41">
        <f t="shared" si="10"/>
        <v>17</v>
      </c>
      <c r="I238" s="41"/>
      <c r="J238" s="42">
        <f t="shared" si="11"/>
        <v>17</v>
      </c>
    </row>
    <row r="239" spans="1:10" ht="25.5">
      <c r="A239" s="60" t="s">
        <v>811</v>
      </c>
      <c r="B239" s="49" t="s">
        <v>812</v>
      </c>
      <c r="C239" s="37">
        <f>SUM(C240:C241)</f>
        <v>17983</v>
      </c>
      <c r="D239" s="37">
        <f>SUM(D240:D241)</f>
        <v>0</v>
      </c>
      <c r="E239" s="37">
        <f>SUM(E240:E241)</f>
        <v>0</v>
      </c>
      <c r="F239" s="37">
        <f>SUM(F240:F241)</f>
        <v>0</v>
      </c>
      <c r="G239" s="37">
        <f>SUM(G240:G241)</f>
        <v>0</v>
      </c>
      <c r="H239" s="37">
        <f t="shared" si="10"/>
        <v>17983</v>
      </c>
      <c r="I239" s="37">
        <f>SUM(I240:I241)</f>
        <v>0</v>
      </c>
      <c r="J239" s="48">
        <f t="shared" si="11"/>
        <v>17983</v>
      </c>
    </row>
    <row r="240" spans="1:10" ht="18" customHeight="1">
      <c r="A240" s="61" t="s">
        <v>803</v>
      </c>
      <c r="B240" s="49" t="s">
        <v>813</v>
      </c>
      <c r="C240" s="41">
        <f>'10.01 '!G1109</f>
        <v>17983</v>
      </c>
      <c r="D240" s="41"/>
      <c r="E240" s="41"/>
      <c r="F240" s="41"/>
      <c r="G240" s="41"/>
      <c r="H240" s="41">
        <f t="shared" si="10"/>
        <v>17983</v>
      </c>
      <c r="I240" s="41"/>
      <c r="J240" s="42">
        <f t="shared" si="11"/>
        <v>17983</v>
      </c>
    </row>
    <row r="241" spans="1:10" ht="18" customHeight="1">
      <c r="A241" s="61" t="s">
        <v>805</v>
      </c>
      <c r="B241" s="49" t="s">
        <v>814</v>
      </c>
      <c r="C241" s="41">
        <f>'10.01 '!G1314</f>
        <v>0</v>
      </c>
      <c r="D241" s="41"/>
      <c r="E241" s="41"/>
      <c r="F241" s="41"/>
      <c r="G241" s="41"/>
      <c r="H241" s="41">
        <f t="shared" si="10"/>
        <v>0</v>
      </c>
      <c r="I241" s="41"/>
      <c r="J241" s="42">
        <f t="shared" si="11"/>
        <v>0</v>
      </c>
    </row>
    <row r="242" spans="1:10" ht="30">
      <c r="A242" s="62" t="s">
        <v>815</v>
      </c>
      <c r="B242" s="49" t="s">
        <v>816</v>
      </c>
      <c r="C242" s="37">
        <f>SUM(C243:C244)</f>
        <v>0</v>
      </c>
      <c r="D242" s="37">
        <f>SUM(D243:D244)</f>
        <v>0</v>
      </c>
      <c r="E242" s="37">
        <f>SUM(E243:E244)</f>
        <v>0</v>
      </c>
      <c r="F242" s="37">
        <f>SUM(F243:F244)</f>
        <v>0</v>
      </c>
      <c r="G242" s="37">
        <f>SUM(G243:G244)</f>
        <v>0</v>
      </c>
      <c r="H242" s="37">
        <f t="shared" si="10"/>
        <v>0</v>
      </c>
      <c r="I242" s="37">
        <f>SUM(I243:I244)</f>
        <v>0</v>
      </c>
      <c r="J242" s="48">
        <f t="shared" si="11"/>
        <v>0</v>
      </c>
    </row>
    <row r="243" spans="1:10" ht="18" customHeight="1">
      <c r="A243" s="61" t="s">
        <v>803</v>
      </c>
      <c r="B243" s="49" t="s">
        <v>817</v>
      </c>
      <c r="C243" s="41">
        <f>'10.01 '!G1112</f>
        <v>0</v>
      </c>
      <c r="D243" s="41"/>
      <c r="E243" s="41"/>
      <c r="F243" s="41"/>
      <c r="G243" s="41"/>
      <c r="H243" s="41">
        <f t="shared" si="10"/>
        <v>0</v>
      </c>
      <c r="I243" s="41"/>
      <c r="J243" s="42">
        <f t="shared" si="11"/>
        <v>0</v>
      </c>
    </row>
    <row r="244" spans="1:10" ht="18" customHeight="1">
      <c r="A244" s="61" t="s">
        <v>805</v>
      </c>
      <c r="B244" s="49" t="s">
        <v>818</v>
      </c>
      <c r="C244" s="41">
        <f>'10.01 '!G1315</f>
        <v>0</v>
      </c>
      <c r="D244" s="41"/>
      <c r="E244" s="41"/>
      <c r="F244" s="41"/>
      <c r="G244" s="41"/>
      <c r="H244" s="41">
        <f t="shared" si="10"/>
        <v>0</v>
      </c>
      <c r="I244" s="41"/>
      <c r="J244" s="42">
        <f t="shared" si="11"/>
        <v>0</v>
      </c>
    </row>
    <row r="245" spans="1:10" ht="18" customHeight="1">
      <c r="A245" s="60" t="s">
        <v>819</v>
      </c>
      <c r="B245" s="49" t="s">
        <v>820</v>
      </c>
      <c r="C245" s="37">
        <f>SUM(C246:C247)</f>
        <v>0</v>
      </c>
      <c r="D245" s="37">
        <f>SUM(D246:D247)</f>
        <v>0</v>
      </c>
      <c r="E245" s="37">
        <f>SUM(E246:E247)</f>
        <v>0</v>
      </c>
      <c r="F245" s="37">
        <f>SUM(F246:F247)</f>
        <v>0</v>
      </c>
      <c r="G245" s="37">
        <f>SUM(G246:G247)</f>
        <v>0</v>
      </c>
      <c r="H245" s="37">
        <f t="shared" si="10"/>
        <v>0</v>
      </c>
      <c r="I245" s="37">
        <f>SUM(I246:I247)</f>
        <v>0</v>
      </c>
      <c r="J245" s="48">
        <f t="shared" si="11"/>
        <v>0</v>
      </c>
    </row>
    <row r="246" spans="1:10" ht="18" customHeight="1">
      <c r="A246" s="61" t="s">
        <v>803</v>
      </c>
      <c r="B246" s="49" t="s">
        <v>821</v>
      </c>
      <c r="C246" s="41">
        <f>'10.01 '!G1115</f>
        <v>0</v>
      </c>
      <c r="D246" s="41"/>
      <c r="E246" s="41"/>
      <c r="F246" s="41"/>
      <c r="G246" s="41"/>
      <c r="H246" s="41">
        <f t="shared" si="10"/>
        <v>0</v>
      </c>
      <c r="I246" s="41"/>
      <c r="J246" s="42">
        <f t="shared" si="11"/>
        <v>0</v>
      </c>
    </row>
    <row r="247" spans="1:10" ht="18" customHeight="1">
      <c r="A247" s="61" t="s">
        <v>805</v>
      </c>
      <c r="B247" s="49" t="s">
        <v>822</v>
      </c>
      <c r="C247" s="41">
        <f>'10.01 '!G1317</f>
        <v>0</v>
      </c>
      <c r="D247" s="41"/>
      <c r="E247" s="41"/>
      <c r="F247" s="41"/>
      <c r="G247" s="41"/>
      <c r="H247" s="41">
        <f t="shared" si="10"/>
        <v>0</v>
      </c>
      <c r="I247" s="41"/>
      <c r="J247" s="42">
        <f t="shared" si="11"/>
        <v>0</v>
      </c>
    </row>
    <row r="248" spans="1:10" ht="18" customHeight="1">
      <c r="A248" s="60" t="s">
        <v>823</v>
      </c>
      <c r="B248" s="49" t="s">
        <v>824</v>
      </c>
      <c r="C248" s="37">
        <f>SUM(C249:C250)</f>
        <v>2250</v>
      </c>
      <c r="D248" s="37">
        <f>SUM(D249:D250)</f>
        <v>0</v>
      </c>
      <c r="E248" s="37">
        <f>SUM(E249:E250)</f>
        <v>0</v>
      </c>
      <c r="F248" s="37">
        <f>SUM(F249:F250)</f>
        <v>0</v>
      </c>
      <c r="G248" s="37">
        <f>SUM(G249:G250)</f>
        <v>0</v>
      </c>
      <c r="H248" s="37">
        <f t="shared" si="10"/>
        <v>2250</v>
      </c>
      <c r="I248" s="37">
        <f>SUM(I249:I250)</f>
        <v>0</v>
      </c>
      <c r="J248" s="48">
        <f t="shared" si="11"/>
        <v>2250</v>
      </c>
    </row>
    <row r="249" spans="1:10" ht="18" customHeight="1">
      <c r="A249" s="61" t="s">
        <v>803</v>
      </c>
      <c r="B249" s="49" t="s">
        <v>825</v>
      </c>
      <c r="C249" s="41">
        <f>'10.01 '!G1116</f>
        <v>1922</v>
      </c>
      <c r="D249" s="41"/>
      <c r="E249" s="41"/>
      <c r="F249" s="41"/>
      <c r="G249" s="41"/>
      <c r="H249" s="41">
        <f t="shared" si="10"/>
        <v>1922</v>
      </c>
      <c r="I249" s="41"/>
      <c r="J249" s="42">
        <f t="shared" si="11"/>
        <v>1922</v>
      </c>
    </row>
    <row r="250" spans="1:10" ht="18" customHeight="1">
      <c r="A250" s="61" t="s">
        <v>805</v>
      </c>
      <c r="B250" s="49" t="s">
        <v>826</v>
      </c>
      <c r="C250" s="41">
        <f>'10.01 '!G1318</f>
        <v>328</v>
      </c>
      <c r="D250" s="41"/>
      <c r="E250" s="41"/>
      <c r="F250" s="41"/>
      <c r="G250" s="41"/>
      <c r="H250" s="41">
        <f t="shared" si="10"/>
        <v>328</v>
      </c>
      <c r="I250" s="41"/>
      <c r="J250" s="42">
        <f t="shared" si="11"/>
        <v>328</v>
      </c>
    </row>
    <row r="251" spans="1:10" ht="18" customHeight="1">
      <c r="A251" s="60" t="s">
        <v>827</v>
      </c>
      <c r="B251" s="49" t="s">
        <v>828</v>
      </c>
      <c r="C251" s="37">
        <f>SUM(C252:C253)</f>
        <v>62746</v>
      </c>
      <c r="D251" s="37">
        <f>SUM(D252:D253)</f>
        <v>0</v>
      </c>
      <c r="E251" s="37">
        <f>SUM(E252:E253)</f>
        <v>4850</v>
      </c>
      <c r="F251" s="37">
        <f>SUM(F252:F253)</f>
        <v>0</v>
      </c>
      <c r="G251" s="37">
        <f>SUM(G252:G253)</f>
        <v>0</v>
      </c>
      <c r="H251" s="37">
        <f t="shared" si="10"/>
        <v>67596</v>
      </c>
      <c r="I251" s="37">
        <f>SUM(I252:I253)</f>
        <v>0</v>
      </c>
      <c r="J251" s="48">
        <f t="shared" si="11"/>
        <v>67596</v>
      </c>
    </row>
    <row r="252" spans="1:10" ht="18" customHeight="1">
      <c r="A252" s="61" t="s">
        <v>803</v>
      </c>
      <c r="B252" s="49" t="s">
        <v>829</v>
      </c>
      <c r="C252" s="41">
        <f>'10.01 '!G1123</f>
        <v>61125</v>
      </c>
      <c r="D252" s="41"/>
      <c r="E252" s="41">
        <f>'10.02  invat'!G120+'10.02  invat'!G121+'10.02  invat'!G122+'10.02  invat'!G125+'10.02  invat'!G129+'10.02  invat'!G133</f>
        <v>4850</v>
      </c>
      <c r="F252" s="41">
        <f>'10-03'!E273</f>
        <v>0</v>
      </c>
      <c r="G252" s="41"/>
      <c r="H252" s="41">
        <f t="shared" si="10"/>
        <v>65975</v>
      </c>
      <c r="I252" s="41"/>
      <c r="J252" s="42">
        <f t="shared" si="11"/>
        <v>65975</v>
      </c>
    </row>
    <row r="253" spans="1:10" ht="18" customHeight="1">
      <c r="A253" s="61" t="s">
        <v>805</v>
      </c>
      <c r="B253" s="49" t="s">
        <v>830</v>
      </c>
      <c r="C253" s="41">
        <f>'10.01 '!G1327</f>
        <v>1621</v>
      </c>
      <c r="D253" s="41"/>
      <c r="E253" s="41">
        <f>'10.02  invat'!G134</f>
        <v>0</v>
      </c>
      <c r="F253" s="41">
        <f>'10-03'!E406</f>
        <v>0</v>
      </c>
      <c r="G253" s="41"/>
      <c r="H253" s="41">
        <f t="shared" si="10"/>
        <v>1621</v>
      </c>
      <c r="I253" s="41"/>
      <c r="J253" s="42">
        <f t="shared" si="11"/>
        <v>1621</v>
      </c>
    </row>
    <row r="254" spans="1:10" ht="18" customHeight="1">
      <c r="A254" s="60" t="s">
        <v>831</v>
      </c>
      <c r="B254" s="49" t="s">
        <v>832</v>
      </c>
      <c r="C254" s="37">
        <f>SUM(C255:C256)</f>
        <v>1638</v>
      </c>
      <c r="D254" s="37">
        <f>SUM(D255:D256)</f>
        <v>0</v>
      </c>
      <c r="E254" s="37">
        <f>SUM(E255:E256)</f>
        <v>0</v>
      </c>
      <c r="F254" s="37">
        <f>SUM(F255:F256)</f>
        <v>0</v>
      </c>
      <c r="G254" s="37">
        <f>SUM(G255:G256)</f>
        <v>0</v>
      </c>
      <c r="H254" s="37">
        <f t="shared" si="10"/>
        <v>1638</v>
      </c>
      <c r="I254" s="37">
        <f>SUM(I255:I256)</f>
        <v>0</v>
      </c>
      <c r="J254" s="48">
        <f t="shared" si="11"/>
        <v>1638</v>
      </c>
    </row>
    <row r="255" spans="1:10" ht="18" customHeight="1">
      <c r="A255" s="61" t="s">
        <v>803</v>
      </c>
      <c r="B255" s="49" t="s">
        <v>833</v>
      </c>
      <c r="C255" s="41">
        <f>'10.01 '!G1127</f>
        <v>1638</v>
      </c>
      <c r="D255" s="41"/>
      <c r="E255" s="41"/>
      <c r="F255" s="41"/>
      <c r="G255" s="41"/>
      <c r="H255" s="41">
        <f t="shared" si="10"/>
        <v>1638</v>
      </c>
      <c r="I255" s="41"/>
      <c r="J255" s="42">
        <f t="shared" si="11"/>
        <v>1638</v>
      </c>
    </row>
    <row r="256" spans="1:10" ht="18" customHeight="1">
      <c r="A256" s="61" t="s">
        <v>805</v>
      </c>
      <c r="B256" s="49" t="s">
        <v>834</v>
      </c>
      <c r="C256" s="41">
        <f>'10.01 '!G1348</f>
        <v>0</v>
      </c>
      <c r="D256" s="41"/>
      <c r="E256" s="41"/>
      <c r="F256" s="41"/>
      <c r="G256" s="41"/>
      <c r="H256" s="41">
        <f t="shared" si="10"/>
        <v>0</v>
      </c>
      <c r="I256" s="41"/>
      <c r="J256" s="42">
        <f t="shared" si="11"/>
        <v>0</v>
      </c>
    </row>
    <row r="257" spans="1:10" ht="18" customHeight="1">
      <c r="A257" s="60" t="s">
        <v>835</v>
      </c>
      <c r="B257" s="49" t="s">
        <v>836</v>
      </c>
      <c r="C257" s="37">
        <f>SUM(C258:C259)</f>
        <v>14391</v>
      </c>
      <c r="D257" s="37">
        <f>SUM(D258:D259)</f>
        <v>0</v>
      </c>
      <c r="E257" s="37">
        <f>SUM(E258:E259)</f>
        <v>0</v>
      </c>
      <c r="F257" s="37">
        <f>SUM(F258:F259)</f>
        <v>0</v>
      </c>
      <c r="G257" s="37">
        <f>SUM(G258:G259)</f>
        <v>0</v>
      </c>
      <c r="H257" s="37">
        <f t="shared" si="10"/>
        <v>14391</v>
      </c>
      <c r="I257" s="37">
        <f>SUM(I258:I259)</f>
        <v>0</v>
      </c>
      <c r="J257" s="48">
        <f t="shared" si="11"/>
        <v>14391</v>
      </c>
    </row>
    <row r="258" spans="1:10" ht="18" customHeight="1">
      <c r="A258" s="61" t="s">
        <v>803</v>
      </c>
      <c r="B258" s="49" t="s">
        <v>837</v>
      </c>
      <c r="C258" s="41">
        <f>'10.01 '!G1131</f>
        <v>7220</v>
      </c>
      <c r="D258" s="41"/>
      <c r="E258" s="41"/>
      <c r="F258" s="41">
        <f>'10-03'!E300</f>
        <v>0</v>
      </c>
      <c r="G258" s="41"/>
      <c r="H258" s="41">
        <f t="shared" si="10"/>
        <v>7220</v>
      </c>
      <c r="I258" s="41"/>
      <c r="J258" s="42">
        <f t="shared" si="11"/>
        <v>7220</v>
      </c>
    </row>
    <row r="259" spans="1:10" ht="18" customHeight="1">
      <c r="A259" s="61" t="s">
        <v>805</v>
      </c>
      <c r="B259" s="49" t="s">
        <v>838</v>
      </c>
      <c r="C259" s="41">
        <f>'10.01 '!G1349</f>
        <v>7171</v>
      </c>
      <c r="D259" s="41"/>
      <c r="E259" s="41"/>
      <c r="F259" s="41">
        <f>'10-03'!E437</f>
        <v>0</v>
      </c>
      <c r="G259" s="41"/>
      <c r="H259" s="41">
        <f t="shared" si="10"/>
        <v>7171</v>
      </c>
      <c r="I259" s="41"/>
      <c r="J259" s="42">
        <f t="shared" si="11"/>
        <v>7171</v>
      </c>
    </row>
    <row r="260" spans="1:10" ht="18" customHeight="1">
      <c r="A260" s="60" t="s">
        <v>839</v>
      </c>
      <c r="B260" s="49" t="s">
        <v>840</v>
      </c>
      <c r="C260" s="37">
        <f>SUM(C261:C262)</f>
        <v>9471</v>
      </c>
      <c r="D260" s="37">
        <f>SUM(D261:D262)</f>
        <v>1750</v>
      </c>
      <c r="E260" s="37">
        <f>SUM(E261:E262)</f>
        <v>0</v>
      </c>
      <c r="F260" s="37">
        <f>SUM(F261:F262)</f>
        <v>0</v>
      </c>
      <c r="G260" s="37">
        <f>SUM(G261:G262)</f>
        <v>0</v>
      </c>
      <c r="H260" s="37">
        <f aca="true" t="shared" si="12" ref="H260:H291">SUM(C260:G260)</f>
        <v>11221</v>
      </c>
      <c r="I260" s="37">
        <f>SUM(I261:I262)</f>
        <v>0</v>
      </c>
      <c r="J260" s="48">
        <f aca="true" t="shared" si="13" ref="J260:J291">H260-I260</f>
        <v>11221</v>
      </c>
    </row>
    <row r="261" spans="1:10" ht="18" customHeight="1">
      <c r="A261" s="61" t="s">
        <v>803</v>
      </c>
      <c r="B261" s="49" t="s">
        <v>841</v>
      </c>
      <c r="C261" s="41">
        <f>'10.01 '!G1138</f>
        <v>9471</v>
      </c>
      <c r="D261" s="41">
        <f>'10.02  CSP'!G195+'10.02  CSP'!G196+'10.02  CSP'!G197</f>
        <v>1740</v>
      </c>
      <c r="E261" s="41"/>
      <c r="F261" s="41">
        <f>'10-03'!E320</f>
        <v>0</v>
      </c>
      <c r="G261" s="41"/>
      <c r="H261" s="41">
        <f t="shared" si="12"/>
        <v>11211</v>
      </c>
      <c r="I261" s="41"/>
      <c r="J261" s="42">
        <f t="shared" si="13"/>
        <v>11211</v>
      </c>
    </row>
    <row r="262" spans="1:10" ht="18" customHeight="1">
      <c r="A262" s="61" t="s">
        <v>805</v>
      </c>
      <c r="B262" s="49" t="s">
        <v>842</v>
      </c>
      <c r="C262" s="41">
        <f>'10.01 '!G1370</f>
        <v>0</v>
      </c>
      <c r="D262" s="41">
        <f>'10.02  CSP'!G198</f>
        <v>10</v>
      </c>
      <c r="E262" s="41"/>
      <c r="F262" s="41"/>
      <c r="G262" s="41"/>
      <c r="H262" s="41">
        <f t="shared" si="12"/>
        <v>10</v>
      </c>
      <c r="I262" s="41"/>
      <c r="J262" s="42">
        <f t="shared" si="13"/>
        <v>10</v>
      </c>
    </row>
    <row r="263" spans="1:10" ht="18" customHeight="1">
      <c r="A263" s="60" t="s">
        <v>843</v>
      </c>
      <c r="B263" s="49" t="s">
        <v>844</v>
      </c>
      <c r="C263" s="37">
        <f>SUM(C264:C265)</f>
        <v>14196</v>
      </c>
      <c r="D263" s="37">
        <f>SUM(D264:D265)</f>
        <v>0</v>
      </c>
      <c r="E263" s="37">
        <f>SUM(E264:E265)</f>
        <v>0</v>
      </c>
      <c r="F263" s="37">
        <f>SUM(F264:F265)</f>
        <v>0</v>
      </c>
      <c r="G263" s="37">
        <f>SUM(G264:G265)</f>
        <v>0</v>
      </c>
      <c r="H263" s="37">
        <f t="shared" si="12"/>
        <v>14196</v>
      </c>
      <c r="I263" s="37">
        <f>SUM(I264:I265)</f>
        <v>0</v>
      </c>
      <c r="J263" s="48">
        <f t="shared" si="13"/>
        <v>14196</v>
      </c>
    </row>
    <row r="264" spans="1:10" ht="18" customHeight="1">
      <c r="A264" s="61" t="s">
        <v>803</v>
      </c>
      <c r="B264" s="49" t="s">
        <v>845</v>
      </c>
      <c r="C264" s="41">
        <f>'10.01 '!G1144</f>
        <v>6926</v>
      </c>
      <c r="D264" s="41"/>
      <c r="E264" s="41"/>
      <c r="F264" s="41">
        <f>'10-03'!E334</f>
        <v>0</v>
      </c>
      <c r="G264" s="41"/>
      <c r="H264" s="41">
        <f t="shared" si="12"/>
        <v>6926</v>
      </c>
      <c r="I264" s="41"/>
      <c r="J264" s="42">
        <f t="shared" si="13"/>
        <v>6926</v>
      </c>
    </row>
    <row r="265" spans="1:10" ht="18" customHeight="1">
      <c r="A265" s="61" t="s">
        <v>805</v>
      </c>
      <c r="B265" s="49" t="s">
        <v>846</v>
      </c>
      <c r="C265" s="41">
        <f>'10.01 '!G1393</f>
        <v>7270</v>
      </c>
      <c r="D265" s="41"/>
      <c r="E265" s="41"/>
      <c r="F265" s="41">
        <f>'10-03'!E477</f>
        <v>0</v>
      </c>
      <c r="G265" s="41"/>
      <c r="H265" s="41">
        <f t="shared" si="12"/>
        <v>7270</v>
      </c>
      <c r="I265" s="41"/>
      <c r="J265" s="42">
        <f t="shared" si="13"/>
        <v>7270</v>
      </c>
    </row>
    <row r="266" spans="1:10" ht="18" customHeight="1">
      <c r="A266" s="60" t="s">
        <v>847</v>
      </c>
      <c r="B266" s="49" t="s">
        <v>848</v>
      </c>
      <c r="C266" s="37">
        <f>SUM(C267:C268)</f>
        <v>3425</v>
      </c>
      <c r="D266" s="37">
        <f>SUM(D267:D268)</f>
        <v>0</v>
      </c>
      <c r="E266" s="37">
        <f>SUM(E267:E268)</f>
        <v>0</v>
      </c>
      <c r="F266" s="37">
        <f>SUM(F267:F268)</f>
        <v>0</v>
      </c>
      <c r="G266" s="37">
        <f>SUM(G267:G268)</f>
        <v>0</v>
      </c>
      <c r="H266" s="37">
        <f t="shared" si="12"/>
        <v>3425</v>
      </c>
      <c r="I266" s="37">
        <f>SUM(I267:I268)</f>
        <v>0</v>
      </c>
      <c r="J266" s="48">
        <f t="shared" si="13"/>
        <v>3425</v>
      </c>
    </row>
    <row r="267" spans="1:10" ht="18" customHeight="1">
      <c r="A267" s="61" t="s">
        <v>803</v>
      </c>
      <c r="B267" s="49" t="s">
        <v>849</v>
      </c>
      <c r="C267" s="41">
        <f>'10.01 '!G1149</f>
        <v>3300</v>
      </c>
      <c r="D267" s="41"/>
      <c r="E267" s="41"/>
      <c r="F267" s="41">
        <f>'10-03'!E348</f>
        <v>0</v>
      </c>
      <c r="G267" s="41"/>
      <c r="H267" s="41">
        <f t="shared" si="12"/>
        <v>3300</v>
      </c>
      <c r="I267" s="41"/>
      <c r="J267" s="42">
        <f t="shared" si="13"/>
        <v>3300</v>
      </c>
    </row>
    <row r="268" spans="1:10" ht="18" customHeight="1">
      <c r="A268" s="61" t="s">
        <v>805</v>
      </c>
      <c r="B268" s="49" t="s">
        <v>850</v>
      </c>
      <c r="C268" s="41">
        <f>'10.01 '!G1410</f>
        <v>125</v>
      </c>
      <c r="D268" s="41"/>
      <c r="E268" s="41"/>
      <c r="F268" s="41"/>
      <c r="G268" s="41"/>
      <c r="H268" s="41">
        <f t="shared" si="12"/>
        <v>125</v>
      </c>
      <c r="I268" s="41"/>
      <c r="J268" s="42">
        <f t="shared" si="13"/>
        <v>125</v>
      </c>
    </row>
    <row r="269" spans="1:10" ht="25.5">
      <c r="A269" s="60" t="s">
        <v>851</v>
      </c>
      <c r="B269" s="49" t="s">
        <v>852</v>
      </c>
      <c r="C269" s="37">
        <f>SUM(C270:C271)</f>
        <v>2271</v>
      </c>
      <c r="D269" s="37">
        <f>SUM(D270:D271)</f>
        <v>0</v>
      </c>
      <c r="E269" s="37">
        <f>SUM(E270:E271)</f>
        <v>0</v>
      </c>
      <c r="F269" s="37">
        <f>SUM(F270:F271)</f>
        <v>0</v>
      </c>
      <c r="G269" s="37">
        <f>SUM(G270:G271)</f>
        <v>0</v>
      </c>
      <c r="H269" s="37">
        <f t="shared" si="12"/>
        <v>2271</v>
      </c>
      <c r="I269" s="37">
        <f>SUM(I270:I271)</f>
        <v>0</v>
      </c>
      <c r="J269" s="48">
        <f t="shared" si="13"/>
        <v>2271</v>
      </c>
    </row>
    <row r="270" spans="1:10" ht="18" customHeight="1">
      <c r="A270" s="61" t="s">
        <v>803</v>
      </c>
      <c r="B270" s="49" t="s">
        <v>853</v>
      </c>
      <c r="C270" s="41">
        <f>'10.01 '!G1152</f>
        <v>0</v>
      </c>
      <c r="D270" s="41"/>
      <c r="E270" s="41"/>
      <c r="F270" s="41"/>
      <c r="G270" s="41"/>
      <c r="H270" s="41">
        <f t="shared" si="12"/>
        <v>0</v>
      </c>
      <c r="I270" s="41"/>
      <c r="J270" s="42">
        <f t="shared" si="13"/>
        <v>0</v>
      </c>
    </row>
    <row r="271" spans="1:10" ht="18" customHeight="1">
      <c r="A271" s="61" t="s">
        <v>805</v>
      </c>
      <c r="B271" s="49" t="s">
        <v>854</v>
      </c>
      <c r="C271" s="41">
        <f>'10.01 '!G1419</f>
        <v>2271</v>
      </c>
      <c r="D271" s="41"/>
      <c r="E271" s="41"/>
      <c r="F271" s="41">
        <f>'10-03'!E503</f>
        <v>0</v>
      </c>
      <c r="G271" s="41"/>
      <c r="H271" s="41">
        <f t="shared" si="12"/>
        <v>2271</v>
      </c>
      <c r="I271" s="41"/>
      <c r="J271" s="42">
        <f t="shared" si="13"/>
        <v>2271</v>
      </c>
    </row>
    <row r="272" spans="1:10" ht="18" customHeight="1">
      <c r="A272" s="60" t="s">
        <v>855</v>
      </c>
      <c r="B272" s="49" t="s">
        <v>856</v>
      </c>
      <c r="C272" s="37">
        <f>SUM(C273:C274)</f>
        <v>1230</v>
      </c>
      <c r="D272" s="37">
        <f>SUM(D273:D274)</f>
        <v>0</v>
      </c>
      <c r="E272" s="37">
        <f>SUM(E273:E274)</f>
        <v>0</v>
      </c>
      <c r="F272" s="37">
        <f>SUM(F273:F274)</f>
        <v>0</v>
      </c>
      <c r="G272" s="37">
        <f>SUM(G273:G274)</f>
        <v>0</v>
      </c>
      <c r="H272" s="37">
        <f t="shared" si="12"/>
        <v>1230</v>
      </c>
      <c r="I272" s="37">
        <f>SUM(I273:I274)</f>
        <v>0</v>
      </c>
      <c r="J272" s="48">
        <f t="shared" si="13"/>
        <v>1230</v>
      </c>
    </row>
    <row r="273" spans="1:10" ht="18" customHeight="1">
      <c r="A273" s="61" t="s">
        <v>803</v>
      </c>
      <c r="B273" s="49" t="s">
        <v>857</v>
      </c>
      <c r="C273" s="41">
        <f>'10.01 '!G1154</f>
        <v>1230</v>
      </c>
      <c r="D273" s="41"/>
      <c r="E273" s="41"/>
      <c r="F273" s="41"/>
      <c r="G273" s="41"/>
      <c r="H273" s="41">
        <f t="shared" si="12"/>
        <v>1230</v>
      </c>
      <c r="I273" s="41"/>
      <c r="J273" s="42">
        <f t="shared" si="13"/>
        <v>1230</v>
      </c>
    </row>
    <row r="274" spans="1:10" ht="18" customHeight="1">
      <c r="A274" s="61" t="s">
        <v>805</v>
      </c>
      <c r="B274" s="49" t="s">
        <v>858</v>
      </c>
      <c r="C274" s="41">
        <f>'10.01 '!G1442</f>
        <v>0</v>
      </c>
      <c r="D274" s="41"/>
      <c r="E274" s="41"/>
      <c r="F274" s="41"/>
      <c r="G274" s="41"/>
      <c r="H274" s="41">
        <f t="shared" si="12"/>
        <v>0</v>
      </c>
      <c r="I274" s="41"/>
      <c r="J274" s="42">
        <f t="shared" si="13"/>
        <v>0</v>
      </c>
    </row>
    <row r="275" spans="1:10" ht="25.5">
      <c r="A275" s="60" t="s">
        <v>859</v>
      </c>
      <c r="B275" s="49" t="s">
        <v>860</v>
      </c>
      <c r="C275" s="37">
        <f>SUM(C276:C277)</f>
        <v>0</v>
      </c>
      <c r="D275" s="37">
        <f>SUM(D276:D277)</f>
        <v>0</v>
      </c>
      <c r="E275" s="37">
        <f>SUM(E276:E277)</f>
        <v>0</v>
      </c>
      <c r="F275" s="37">
        <f>SUM(F276:F277)</f>
        <v>0</v>
      </c>
      <c r="G275" s="37">
        <f>SUM(G276:G277)</f>
        <v>0</v>
      </c>
      <c r="H275" s="37">
        <f t="shared" si="12"/>
        <v>0</v>
      </c>
      <c r="I275" s="37">
        <f>SUM(I276:I277)</f>
        <v>0</v>
      </c>
      <c r="J275" s="48">
        <f t="shared" si="13"/>
        <v>0</v>
      </c>
    </row>
    <row r="276" spans="1:10" ht="18" customHeight="1">
      <c r="A276" s="61" t="s">
        <v>803</v>
      </c>
      <c r="B276" s="49" t="s">
        <v>861</v>
      </c>
      <c r="C276" s="41">
        <f>'10.01 '!G1165</f>
        <v>0</v>
      </c>
      <c r="D276" s="41"/>
      <c r="E276" s="41"/>
      <c r="F276" s="41"/>
      <c r="G276" s="41"/>
      <c r="H276" s="41">
        <f t="shared" si="12"/>
        <v>0</v>
      </c>
      <c r="I276" s="41"/>
      <c r="J276" s="42">
        <f t="shared" si="13"/>
        <v>0</v>
      </c>
    </row>
    <row r="277" spans="1:10" ht="18" customHeight="1">
      <c r="A277" s="61" t="s">
        <v>805</v>
      </c>
      <c r="B277" s="49" t="s">
        <v>862</v>
      </c>
      <c r="C277" s="41">
        <f>'10.01 '!G1446</f>
        <v>0</v>
      </c>
      <c r="D277" s="41"/>
      <c r="E277" s="41"/>
      <c r="F277" s="41"/>
      <c r="G277" s="41"/>
      <c r="H277" s="41">
        <f t="shared" si="12"/>
        <v>0</v>
      </c>
      <c r="I277" s="41"/>
      <c r="J277" s="42">
        <f t="shared" si="13"/>
        <v>0</v>
      </c>
    </row>
    <row r="278" spans="1:10" ht="18" customHeight="1">
      <c r="A278" s="60" t="s">
        <v>863</v>
      </c>
      <c r="B278" s="49" t="s">
        <v>864</v>
      </c>
      <c r="C278" s="37">
        <f>SUM(C279:C280)</f>
        <v>21206</v>
      </c>
      <c r="D278" s="37">
        <f>SUM(D279:D280)</f>
        <v>0</v>
      </c>
      <c r="E278" s="37">
        <f>SUM(E279:E280)</f>
        <v>0</v>
      </c>
      <c r="F278" s="37">
        <f>SUM(F279:F280)</f>
        <v>5357</v>
      </c>
      <c r="G278" s="37">
        <f>SUM(G279:G280)</f>
        <v>0</v>
      </c>
      <c r="H278" s="37">
        <f t="shared" si="12"/>
        <v>26563</v>
      </c>
      <c r="I278" s="37">
        <f>SUM(I279:I280)</f>
        <v>0</v>
      </c>
      <c r="J278" s="48">
        <f t="shared" si="13"/>
        <v>26563</v>
      </c>
    </row>
    <row r="279" spans="1:10" ht="18" customHeight="1">
      <c r="A279" s="61" t="s">
        <v>803</v>
      </c>
      <c r="B279" s="49" t="s">
        <v>865</v>
      </c>
      <c r="C279" s="41">
        <f>'10.01 '!G1166</f>
        <v>9500</v>
      </c>
      <c r="D279" s="41"/>
      <c r="E279" s="41"/>
      <c r="F279" s="41"/>
      <c r="G279" s="41"/>
      <c r="H279" s="41">
        <f t="shared" si="12"/>
        <v>9500</v>
      </c>
      <c r="I279" s="41"/>
      <c r="J279" s="42">
        <f t="shared" si="13"/>
        <v>9500</v>
      </c>
    </row>
    <row r="280" spans="1:10" ht="18" customHeight="1">
      <c r="A280" s="61" t="s">
        <v>805</v>
      </c>
      <c r="B280" s="49" t="s">
        <v>866</v>
      </c>
      <c r="C280" s="41">
        <f>'10.01 '!G1447</f>
        <v>11706</v>
      </c>
      <c r="D280" s="41"/>
      <c r="E280" s="41"/>
      <c r="F280" s="41">
        <f>'10-03'!E522</f>
        <v>5357</v>
      </c>
      <c r="G280" s="41"/>
      <c r="H280" s="41">
        <f t="shared" si="12"/>
        <v>17063</v>
      </c>
      <c r="I280" s="41"/>
      <c r="J280" s="42">
        <f t="shared" si="13"/>
        <v>17063</v>
      </c>
    </row>
    <row r="281" spans="1:10" ht="18" customHeight="1">
      <c r="A281" s="60" t="s">
        <v>867</v>
      </c>
      <c r="B281" s="49" t="s">
        <v>868</v>
      </c>
      <c r="C281" s="37">
        <f>SUM(C282:C283)</f>
        <v>0</v>
      </c>
      <c r="D281" s="37">
        <f>SUM(D282:D283)</f>
        <v>0</v>
      </c>
      <c r="E281" s="37">
        <f>SUM(E282:E283)</f>
        <v>0</v>
      </c>
      <c r="F281" s="37">
        <f>SUM(F282:F283)</f>
        <v>0</v>
      </c>
      <c r="G281" s="37">
        <f>SUM(G282:G283)</f>
        <v>0</v>
      </c>
      <c r="H281" s="37">
        <f t="shared" si="12"/>
        <v>0</v>
      </c>
      <c r="I281" s="37">
        <f>SUM(I282:I283)</f>
        <v>0</v>
      </c>
      <c r="J281" s="48">
        <f t="shared" si="13"/>
        <v>0</v>
      </c>
    </row>
    <row r="282" spans="1:10" ht="18" customHeight="1">
      <c r="A282" s="61" t="s">
        <v>803</v>
      </c>
      <c r="B282" s="49" t="s">
        <v>869</v>
      </c>
      <c r="C282" s="41">
        <f>'10.01 '!G1168</f>
        <v>0</v>
      </c>
      <c r="D282" s="41"/>
      <c r="E282" s="41"/>
      <c r="F282" s="41"/>
      <c r="G282" s="41"/>
      <c r="H282" s="41">
        <f t="shared" si="12"/>
        <v>0</v>
      </c>
      <c r="I282" s="41"/>
      <c r="J282" s="42">
        <f t="shared" si="13"/>
        <v>0</v>
      </c>
    </row>
    <row r="283" spans="1:10" ht="18" customHeight="1">
      <c r="A283" s="61" t="s">
        <v>805</v>
      </c>
      <c r="B283" s="49" t="s">
        <v>870</v>
      </c>
      <c r="C283" s="41">
        <f>'10.01 '!G1467</f>
        <v>0</v>
      </c>
      <c r="D283" s="41"/>
      <c r="E283" s="41"/>
      <c r="F283" s="41"/>
      <c r="G283" s="41"/>
      <c r="H283" s="41">
        <f t="shared" si="12"/>
        <v>0</v>
      </c>
      <c r="I283" s="41"/>
      <c r="J283" s="42">
        <f t="shared" si="13"/>
        <v>0</v>
      </c>
    </row>
    <row r="284" spans="1:10" ht="18" customHeight="1">
      <c r="A284" s="43"/>
      <c r="B284" s="33"/>
      <c r="C284" s="41"/>
      <c r="D284" s="41"/>
      <c r="E284" s="41"/>
      <c r="F284" s="41"/>
      <c r="G284" s="41"/>
      <c r="H284" s="41">
        <f t="shared" si="12"/>
        <v>0</v>
      </c>
      <c r="I284" s="41"/>
      <c r="J284" s="42">
        <f t="shared" si="13"/>
        <v>0</v>
      </c>
    </row>
    <row r="285" spans="1:9" s="9" customFormat="1" ht="18" customHeight="1">
      <c r="A285" s="63" t="s">
        <v>668</v>
      </c>
      <c r="B285" s="4"/>
      <c r="C285" s="64"/>
      <c r="D285" s="64"/>
      <c r="E285" s="64"/>
      <c r="F285" s="64"/>
      <c r="G285" s="64"/>
      <c r="H285" s="64"/>
      <c r="I285" s="64"/>
    </row>
    <row r="286" spans="1:9" s="9" customFormat="1" ht="15.75" customHeight="1">
      <c r="A286" s="65" t="s">
        <v>871</v>
      </c>
      <c r="B286" s="66"/>
      <c r="C286" s="67"/>
      <c r="D286" s="67"/>
      <c r="E286" s="67"/>
      <c r="F286" s="67"/>
      <c r="G286" s="67"/>
      <c r="H286" s="67"/>
      <c r="I286" s="67"/>
    </row>
    <row r="287" spans="1:9" s="9" customFormat="1" ht="15.75" customHeight="1">
      <c r="A287" s="68" t="s">
        <v>872</v>
      </c>
      <c r="B287" s="66"/>
      <c r="C287" s="67"/>
      <c r="D287" s="67"/>
      <c r="E287" s="67"/>
      <c r="F287" s="67"/>
      <c r="G287" s="67"/>
      <c r="H287" s="67"/>
      <c r="I287" s="67"/>
    </row>
    <row r="288" spans="1:10" s="9" customFormat="1" ht="15.75">
      <c r="A288" s="69"/>
      <c r="B288" s="70"/>
      <c r="H288" s="71"/>
      <c r="I288" s="71"/>
      <c r="J288" s="71"/>
    </row>
    <row r="289" spans="1:10" s="9" customFormat="1" ht="15">
      <c r="A289" s="69"/>
      <c r="B289" s="70"/>
      <c r="G289" s="72"/>
      <c r="H289" s="72"/>
      <c r="I289" s="72"/>
      <c r="J289" s="72"/>
    </row>
    <row r="290" spans="1:8" s="75" customFormat="1" ht="12.75">
      <c r="A290" s="73"/>
      <c r="B290" s="74" t="s">
        <v>873</v>
      </c>
      <c r="G290" s="76" t="s">
        <v>874</v>
      </c>
      <c r="H290" s="76"/>
    </row>
    <row r="291" spans="2:8" s="75" customFormat="1" ht="12.75">
      <c r="B291" s="76" t="s">
        <v>875</v>
      </c>
      <c r="C291" s="76"/>
      <c r="D291" s="76"/>
      <c r="G291" s="76" t="s">
        <v>876</v>
      </c>
      <c r="H291" s="76"/>
    </row>
    <row r="292" spans="2:4" s="75" customFormat="1" ht="12.75">
      <c r="B292" s="76" t="s">
        <v>877</v>
      </c>
      <c r="C292" s="76"/>
      <c r="D292" s="76"/>
    </row>
    <row r="293" s="9" customFormat="1" ht="12">
      <c r="B293" s="70"/>
    </row>
    <row r="294" s="9" customFormat="1" ht="12">
      <c r="B294" s="70"/>
    </row>
    <row r="295" s="9" customFormat="1" ht="12">
      <c r="B295" s="70"/>
    </row>
    <row r="296" s="9" customFormat="1" ht="12">
      <c r="B296" s="70"/>
    </row>
    <row r="297" s="9" customFormat="1" ht="12">
      <c r="B297" s="70"/>
    </row>
    <row r="298" s="9" customFormat="1" ht="12">
      <c r="B298" s="70"/>
    </row>
    <row r="299" s="9" customFormat="1" ht="12">
      <c r="B299" s="70"/>
    </row>
    <row r="300" s="9" customFormat="1" ht="12">
      <c r="B300" s="70"/>
    </row>
    <row r="301" s="9" customFormat="1" ht="12">
      <c r="B301" s="70"/>
    </row>
    <row r="302" s="9" customFormat="1" ht="12">
      <c r="B302" s="70"/>
    </row>
    <row r="303" s="9" customFormat="1" ht="12">
      <c r="B303" s="70"/>
    </row>
    <row r="304" s="9" customFormat="1" ht="12">
      <c r="B304" s="70"/>
    </row>
    <row r="305" s="9" customFormat="1" ht="12">
      <c r="B305" s="70"/>
    </row>
    <row r="306" s="9" customFormat="1" ht="12">
      <c r="B306" s="70"/>
    </row>
    <row r="307" s="9" customFormat="1" ht="12">
      <c r="B307" s="70"/>
    </row>
    <row r="308" s="9" customFormat="1" ht="12">
      <c r="B308" s="70"/>
    </row>
    <row r="309" s="9" customFormat="1" ht="12">
      <c r="B309" s="70"/>
    </row>
    <row r="310" s="9" customFormat="1" ht="12">
      <c r="B310" s="70"/>
    </row>
    <row r="311" s="9" customFormat="1" ht="12">
      <c r="B311" s="70"/>
    </row>
    <row r="312" s="9" customFormat="1" ht="12">
      <c r="B312" s="70"/>
    </row>
    <row r="313" s="9" customFormat="1" ht="12">
      <c r="B313" s="70"/>
    </row>
    <row r="314" s="9" customFormat="1" ht="12">
      <c r="B314" s="70"/>
    </row>
    <row r="315" s="9" customFormat="1" ht="12">
      <c r="B315" s="70"/>
    </row>
    <row r="316" s="9" customFormat="1" ht="12">
      <c r="B316" s="70"/>
    </row>
    <row r="317" s="9" customFormat="1" ht="12">
      <c r="B317" s="70"/>
    </row>
    <row r="318" s="9" customFormat="1" ht="12">
      <c r="B318" s="70"/>
    </row>
    <row r="319" s="9" customFormat="1" ht="12">
      <c r="B319" s="70"/>
    </row>
    <row r="320" s="9" customFormat="1" ht="12">
      <c r="B320" s="70"/>
    </row>
    <row r="321" s="9" customFormat="1" ht="12">
      <c r="B321" s="70"/>
    </row>
    <row r="322" s="9" customFormat="1" ht="12">
      <c r="B322" s="70"/>
    </row>
    <row r="323" s="9" customFormat="1" ht="12">
      <c r="B323" s="70"/>
    </row>
    <row r="324" s="9" customFormat="1" ht="12">
      <c r="B324" s="70"/>
    </row>
    <row r="325" s="9" customFormat="1" ht="12">
      <c r="B325" s="70"/>
    </row>
    <row r="326" s="9" customFormat="1" ht="12">
      <c r="B326" s="70"/>
    </row>
    <row r="327" s="9" customFormat="1" ht="12">
      <c r="B327" s="70"/>
    </row>
    <row r="328" s="9" customFormat="1" ht="12">
      <c r="B328" s="70"/>
    </row>
    <row r="329" s="9" customFormat="1" ht="12">
      <c r="B329" s="70"/>
    </row>
    <row r="330" s="9" customFormat="1" ht="12">
      <c r="B330" s="70"/>
    </row>
    <row r="331" s="9" customFormat="1" ht="12">
      <c r="B331" s="70"/>
    </row>
    <row r="332" s="9" customFormat="1" ht="12">
      <c r="B332" s="70"/>
    </row>
    <row r="333" s="9" customFormat="1" ht="12">
      <c r="B333" s="70"/>
    </row>
    <row r="334" s="9" customFormat="1" ht="12">
      <c r="B334" s="70"/>
    </row>
    <row r="335" s="9" customFormat="1" ht="12">
      <c r="B335" s="70"/>
    </row>
    <row r="336" s="9" customFormat="1" ht="12">
      <c r="B336" s="70"/>
    </row>
    <row r="337" s="9" customFormat="1" ht="12">
      <c r="B337" s="70"/>
    </row>
    <row r="338" s="9" customFormat="1" ht="12">
      <c r="B338" s="70"/>
    </row>
    <row r="339" s="9" customFormat="1" ht="12">
      <c r="B339" s="70"/>
    </row>
    <row r="340" s="9" customFormat="1" ht="12">
      <c r="B340" s="70"/>
    </row>
    <row r="341" s="9" customFormat="1" ht="12">
      <c r="B341" s="70"/>
    </row>
    <row r="342" s="9" customFormat="1" ht="12">
      <c r="B342" s="70"/>
    </row>
    <row r="343" s="9" customFormat="1" ht="12">
      <c r="B343" s="70"/>
    </row>
    <row r="344" s="9" customFormat="1" ht="12">
      <c r="B344" s="70"/>
    </row>
    <row r="345" s="9" customFormat="1" ht="12">
      <c r="B345" s="70"/>
    </row>
    <row r="346" s="9" customFormat="1" ht="12">
      <c r="B346" s="70"/>
    </row>
    <row r="347" s="9" customFormat="1" ht="12">
      <c r="B347" s="70"/>
    </row>
    <row r="348" s="9" customFormat="1" ht="12">
      <c r="B348" s="70"/>
    </row>
    <row r="349" s="9" customFormat="1" ht="12">
      <c r="B349" s="70"/>
    </row>
    <row r="350" s="9" customFormat="1" ht="12">
      <c r="B350" s="70"/>
    </row>
    <row r="351" s="9" customFormat="1" ht="12">
      <c r="B351" s="70"/>
    </row>
    <row r="352" s="9" customFormat="1" ht="12">
      <c r="B352" s="70"/>
    </row>
    <row r="353" s="9" customFormat="1" ht="12">
      <c r="B353" s="70"/>
    </row>
    <row r="354" s="9" customFormat="1" ht="12">
      <c r="B354" s="70"/>
    </row>
    <row r="355" s="9" customFormat="1" ht="12">
      <c r="B355" s="70"/>
    </row>
    <row r="356" s="9" customFormat="1" ht="12">
      <c r="B356" s="70"/>
    </row>
    <row r="357" s="9" customFormat="1" ht="12">
      <c r="B357" s="70"/>
    </row>
    <row r="358" s="9" customFormat="1" ht="12">
      <c r="B358" s="70"/>
    </row>
    <row r="359" s="9" customFormat="1" ht="12">
      <c r="B359" s="70"/>
    </row>
    <row r="360" s="9" customFormat="1" ht="12">
      <c r="B360" s="70"/>
    </row>
    <row r="361" s="9" customFormat="1" ht="12">
      <c r="B361" s="70"/>
    </row>
    <row r="362" s="9" customFormat="1" ht="12">
      <c r="B362" s="70"/>
    </row>
    <row r="363" s="9" customFormat="1" ht="12">
      <c r="B363" s="70"/>
    </row>
    <row r="364" s="9" customFormat="1" ht="12">
      <c r="B364" s="70"/>
    </row>
    <row r="365" s="9" customFormat="1" ht="12">
      <c r="B365" s="70"/>
    </row>
    <row r="366" s="9" customFormat="1" ht="12">
      <c r="B366" s="70"/>
    </row>
    <row r="367" s="9" customFormat="1" ht="12">
      <c r="B367" s="70"/>
    </row>
    <row r="368" s="9" customFormat="1" ht="12">
      <c r="B368" s="70"/>
    </row>
    <row r="369" s="9" customFormat="1" ht="12">
      <c r="B369" s="70"/>
    </row>
    <row r="370" s="9" customFormat="1" ht="12">
      <c r="B370" s="70"/>
    </row>
    <row r="371" s="9" customFormat="1" ht="12">
      <c r="B371" s="70"/>
    </row>
    <row r="372" s="9" customFormat="1" ht="12">
      <c r="B372" s="70"/>
    </row>
    <row r="373" s="9" customFormat="1" ht="12">
      <c r="B373" s="70"/>
    </row>
    <row r="374" s="9" customFormat="1" ht="12">
      <c r="B374" s="70"/>
    </row>
    <row r="375" s="9" customFormat="1" ht="12">
      <c r="B375" s="70"/>
    </row>
    <row r="376" s="9" customFormat="1" ht="12">
      <c r="B376" s="70"/>
    </row>
    <row r="377" s="9" customFormat="1" ht="12">
      <c r="B377" s="70"/>
    </row>
    <row r="378" s="9" customFormat="1" ht="12">
      <c r="B378" s="70"/>
    </row>
    <row r="379" s="9" customFormat="1" ht="12">
      <c r="B379" s="70"/>
    </row>
    <row r="380" s="9" customFormat="1" ht="12">
      <c r="B380" s="70"/>
    </row>
    <row r="381" s="9" customFormat="1" ht="12">
      <c r="B381" s="70"/>
    </row>
    <row r="382" s="9" customFormat="1" ht="12">
      <c r="B382" s="70"/>
    </row>
    <row r="383" s="9" customFormat="1" ht="12">
      <c r="B383" s="70"/>
    </row>
    <row r="384" s="9" customFormat="1" ht="12">
      <c r="B384" s="70"/>
    </row>
    <row r="385" s="9" customFormat="1" ht="12">
      <c r="B385" s="70"/>
    </row>
    <row r="386" s="9" customFormat="1" ht="12">
      <c r="B386" s="70"/>
    </row>
    <row r="387" s="9" customFormat="1" ht="12">
      <c r="B387" s="70"/>
    </row>
    <row r="388" s="9" customFormat="1" ht="12">
      <c r="B388" s="70"/>
    </row>
    <row r="389" s="9" customFormat="1" ht="12">
      <c r="B389" s="70"/>
    </row>
    <row r="390" s="9" customFormat="1" ht="12">
      <c r="B390" s="70"/>
    </row>
    <row r="391" s="9" customFormat="1" ht="12">
      <c r="B391" s="70"/>
    </row>
    <row r="392" s="9" customFormat="1" ht="12">
      <c r="B392" s="70"/>
    </row>
    <row r="393" s="9" customFormat="1" ht="12">
      <c r="B393" s="70"/>
    </row>
    <row r="394" s="9" customFormat="1" ht="12">
      <c r="B394" s="70"/>
    </row>
    <row r="395" s="9" customFormat="1" ht="12">
      <c r="B395" s="70"/>
    </row>
    <row r="396" s="9" customFormat="1" ht="12">
      <c r="B396" s="70"/>
    </row>
    <row r="397" s="9" customFormat="1" ht="12">
      <c r="B397" s="70"/>
    </row>
    <row r="398" s="9" customFormat="1" ht="12">
      <c r="B398" s="70"/>
    </row>
    <row r="399" s="9" customFormat="1" ht="12">
      <c r="B399" s="70"/>
    </row>
    <row r="400" s="9" customFormat="1" ht="12">
      <c r="B400" s="70"/>
    </row>
    <row r="401" s="9" customFormat="1" ht="12">
      <c r="B401" s="70"/>
    </row>
    <row r="402" s="9" customFormat="1" ht="12">
      <c r="B402" s="70"/>
    </row>
    <row r="403" s="9" customFormat="1" ht="12">
      <c r="B403" s="70"/>
    </row>
    <row r="404" s="9" customFormat="1" ht="12">
      <c r="B404" s="70"/>
    </row>
    <row r="405" s="9" customFormat="1" ht="12">
      <c r="B405" s="70"/>
    </row>
    <row r="406" s="9" customFormat="1" ht="12">
      <c r="B406" s="70"/>
    </row>
    <row r="407" s="9" customFormat="1" ht="12">
      <c r="B407" s="70"/>
    </row>
    <row r="408" s="9" customFormat="1" ht="12">
      <c r="B408" s="70"/>
    </row>
    <row r="409" s="9" customFormat="1" ht="12">
      <c r="B409" s="70"/>
    </row>
    <row r="410" s="9" customFormat="1" ht="12">
      <c r="B410" s="70"/>
    </row>
    <row r="411" s="9" customFormat="1" ht="12">
      <c r="B411" s="70"/>
    </row>
    <row r="412" s="9" customFormat="1" ht="12">
      <c r="B412" s="70"/>
    </row>
    <row r="413" s="9" customFormat="1" ht="12">
      <c r="B413" s="70"/>
    </row>
    <row r="414" s="9" customFormat="1" ht="12">
      <c r="B414" s="70"/>
    </row>
    <row r="415" s="9" customFormat="1" ht="12">
      <c r="B415" s="70"/>
    </row>
    <row r="416" s="9" customFormat="1" ht="12">
      <c r="B416" s="70"/>
    </row>
    <row r="417" s="9" customFormat="1" ht="12">
      <c r="B417" s="70"/>
    </row>
    <row r="418" s="9" customFormat="1" ht="12">
      <c r="B418" s="70"/>
    </row>
    <row r="419" s="9" customFormat="1" ht="12">
      <c r="B419" s="70"/>
    </row>
    <row r="420" s="9" customFormat="1" ht="12">
      <c r="B420" s="70"/>
    </row>
    <row r="421" s="9" customFormat="1" ht="12">
      <c r="B421" s="70"/>
    </row>
    <row r="422" s="9" customFormat="1" ht="12">
      <c r="B422" s="70"/>
    </row>
    <row r="423" s="9" customFormat="1" ht="12">
      <c r="B423" s="70"/>
    </row>
    <row r="424" s="9" customFormat="1" ht="12">
      <c r="B424" s="70"/>
    </row>
    <row r="425" s="9" customFormat="1" ht="12">
      <c r="B425" s="70"/>
    </row>
    <row r="426" s="9" customFormat="1" ht="12">
      <c r="B426" s="70"/>
    </row>
    <row r="427" s="9" customFormat="1" ht="12">
      <c r="B427" s="70"/>
    </row>
    <row r="428" s="9" customFormat="1" ht="12">
      <c r="B428" s="70"/>
    </row>
    <row r="429" s="9" customFormat="1" ht="12">
      <c r="B429" s="70"/>
    </row>
    <row r="430" s="9" customFormat="1" ht="12">
      <c r="B430" s="70"/>
    </row>
    <row r="431" s="9" customFormat="1" ht="12">
      <c r="B431" s="70"/>
    </row>
    <row r="432" s="9" customFormat="1" ht="12">
      <c r="B432" s="70"/>
    </row>
    <row r="433" s="9" customFormat="1" ht="12">
      <c r="B433" s="70"/>
    </row>
    <row r="434" s="9" customFormat="1" ht="12">
      <c r="B434" s="70"/>
    </row>
    <row r="435" s="9" customFormat="1" ht="12">
      <c r="B435" s="70"/>
    </row>
    <row r="436" s="9" customFormat="1" ht="12">
      <c r="B436" s="70"/>
    </row>
    <row r="437" s="9" customFormat="1" ht="12">
      <c r="B437" s="70"/>
    </row>
    <row r="438" s="9" customFormat="1" ht="12">
      <c r="B438" s="70"/>
    </row>
    <row r="439" s="9" customFormat="1" ht="12">
      <c r="B439" s="70"/>
    </row>
    <row r="440" s="9" customFormat="1" ht="12">
      <c r="B440" s="70"/>
    </row>
    <row r="441" s="9" customFormat="1" ht="12">
      <c r="B441" s="70"/>
    </row>
    <row r="442" s="9" customFormat="1" ht="12">
      <c r="B442" s="70"/>
    </row>
    <row r="443" s="9" customFormat="1" ht="12">
      <c r="B443" s="70"/>
    </row>
    <row r="444" s="9" customFormat="1" ht="12">
      <c r="B444" s="70"/>
    </row>
    <row r="445" s="9" customFormat="1" ht="12">
      <c r="B445" s="70"/>
    </row>
    <row r="446" s="9" customFormat="1" ht="12">
      <c r="B446" s="70"/>
    </row>
    <row r="447" s="9" customFormat="1" ht="12">
      <c r="B447" s="70"/>
    </row>
    <row r="448" s="9" customFormat="1" ht="12">
      <c r="B448" s="70"/>
    </row>
    <row r="449" s="9" customFormat="1" ht="12">
      <c r="B449" s="70"/>
    </row>
    <row r="450" s="9" customFormat="1" ht="12">
      <c r="B450" s="70"/>
    </row>
    <row r="451" s="9" customFormat="1" ht="12">
      <c r="B451" s="70"/>
    </row>
    <row r="452" s="9" customFormat="1" ht="12">
      <c r="B452" s="70"/>
    </row>
    <row r="453" s="9" customFormat="1" ht="12">
      <c r="B453" s="70"/>
    </row>
    <row r="454" s="9" customFormat="1" ht="12">
      <c r="B454" s="70"/>
    </row>
    <row r="455" s="9" customFormat="1" ht="12">
      <c r="B455" s="70"/>
    </row>
    <row r="456" s="9" customFormat="1" ht="12">
      <c r="B456" s="70"/>
    </row>
    <row r="457" s="9" customFormat="1" ht="12">
      <c r="B457" s="70"/>
    </row>
    <row r="458" s="9" customFormat="1" ht="12">
      <c r="B458" s="70"/>
    </row>
    <row r="459" s="9" customFormat="1" ht="12">
      <c r="B459" s="70"/>
    </row>
    <row r="460" s="9" customFormat="1" ht="12">
      <c r="B460" s="70"/>
    </row>
    <row r="461" s="9" customFormat="1" ht="12">
      <c r="B461" s="70"/>
    </row>
    <row r="462" s="9" customFormat="1" ht="12">
      <c r="B462" s="70"/>
    </row>
    <row r="463" s="9" customFormat="1" ht="12">
      <c r="B463" s="70"/>
    </row>
    <row r="464" s="9" customFormat="1" ht="12">
      <c r="B464" s="70"/>
    </row>
    <row r="465" s="9" customFormat="1" ht="12">
      <c r="B465" s="70"/>
    </row>
    <row r="466" s="9" customFormat="1" ht="12">
      <c r="B466" s="70"/>
    </row>
    <row r="467" s="9" customFormat="1" ht="12">
      <c r="B467" s="70"/>
    </row>
    <row r="468" s="9" customFormat="1" ht="12">
      <c r="B468" s="70"/>
    </row>
    <row r="469" s="9" customFormat="1" ht="12">
      <c r="B469" s="70"/>
    </row>
    <row r="470" s="9" customFormat="1" ht="12">
      <c r="B470" s="70"/>
    </row>
    <row r="471" s="9" customFormat="1" ht="12">
      <c r="B471" s="70"/>
    </row>
    <row r="472" s="9" customFormat="1" ht="12">
      <c r="B472" s="70"/>
    </row>
    <row r="473" s="9" customFormat="1" ht="12">
      <c r="B473" s="70"/>
    </row>
    <row r="474" s="9" customFormat="1" ht="12">
      <c r="B474" s="70"/>
    </row>
    <row r="475" s="9" customFormat="1" ht="12">
      <c r="B475" s="70"/>
    </row>
    <row r="476" s="9" customFormat="1" ht="12">
      <c r="B476" s="70"/>
    </row>
    <row r="477" s="9" customFormat="1" ht="12">
      <c r="B477" s="70"/>
    </row>
    <row r="478" s="9" customFormat="1" ht="12">
      <c r="B478" s="70"/>
    </row>
    <row r="479" s="9" customFormat="1" ht="12">
      <c r="B479" s="70"/>
    </row>
    <row r="480" s="9" customFormat="1" ht="12">
      <c r="B480" s="70"/>
    </row>
    <row r="481" s="9" customFormat="1" ht="12">
      <c r="B481" s="70"/>
    </row>
    <row r="482" s="9" customFormat="1" ht="12">
      <c r="B482" s="70"/>
    </row>
    <row r="483" s="9" customFormat="1" ht="12">
      <c r="B483" s="70"/>
    </row>
    <row r="484" s="9" customFormat="1" ht="12">
      <c r="B484" s="70"/>
    </row>
    <row r="485" s="9" customFormat="1" ht="12">
      <c r="B485" s="70"/>
    </row>
    <row r="486" s="9" customFormat="1" ht="12">
      <c r="B486" s="70"/>
    </row>
    <row r="487" s="9" customFormat="1" ht="12">
      <c r="B487" s="70"/>
    </row>
    <row r="488" s="9" customFormat="1" ht="12">
      <c r="B488" s="70"/>
    </row>
    <row r="489" s="9" customFormat="1" ht="12">
      <c r="B489" s="70"/>
    </row>
    <row r="490" s="9" customFormat="1" ht="12">
      <c r="B490" s="70"/>
    </row>
    <row r="491" s="9" customFormat="1" ht="12">
      <c r="B491" s="70"/>
    </row>
    <row r="492" s="9" customFormat="1" ht="12">
      <c r="B492" s="70"/>
    </row>
    <row r="493" s="9" customFormat="1" ht="12">
      <c r="B493" s="70"/>
    </row>
    <row r="494" s="9" customFormat="1" ht="12">
      <c r="B494" s="70"/>
    </row>
    <row r="495" s="9" customFormat="1" ht="12">
      <c r="B495" s="70"/>
    </row>
    <row r="496" s="9" customFormat="1" ht="12">
      <c r="B496" s="70"/>
    </row>
    <row r="497" s="9" customFormat="1" ht="12">
      <c r="B497" s="70"/>
    </row>
    <row r="498" s="9" customFormat="1" ht="12">
      <c r="B498" s="70"/>
    </row>
    <row r="499" s="9" customFormat="1" ht="12">
      <c r="B499" s="70"/>
    </row>
    <row r="500" s="9" customFormat="1" ht="12">
      <c r="B500" s="70"/>
    </row>
    <row r="501" s="9" customFormat="1" ht="12">
      <c r="B501" s="70"/>
    </row>
    <row r="502" s="9" customFormat="1" ht="12">
      <c r="B502" s="70"/>
    </row>
    <row r="503" s="9" customFormat="1" ht="12">
      <c r="B503" s="70"/>
    </row>
    <row r="504" s="9" customFormat="1" ht="12">
      <c r="B504" s="70"/>
    </row>
    <row r="505" s="9" customFormat="1" ht="12">
      <c r="B505" s="70"/>
    </row>
    <row r="506" s="9" customFormat="1" ht="12">
      <c r="B506" s="70"/>
    </row>
    <row r="507" s="9" customFormat="1" ht="12">
      <c r="B507" s="70"/>
    </row>
    <row r="508" s="9" customFormat="1" ht="12">
      <c r="B508" s="70"/>
    </row>
    <row r="509" s="9" customFormat="1" ht="12">
      <c r="B509" s="70"/>
    </row>
    <row r="510" s="9" customFormat="1" ht="12">
      <c r="B510" s="70"/>
    </row>
    <row r="511" s="9" customFormat="1" ht="12">
      <c r="B511" s="70"/>
    </row>
    <row r="512" s="9" customFormat="1" ht="12">
      <c r="B512" s="70"/>
    </row>
    <row r="513" s="9" customFormat="1" ht="12">
      <c r="B513" s="70"/>
    </row>
    <row r="514" s="9" customFormat="1" ht="12">
      <c r="B514" s="70"/>
    </row>
    <row r="515" s="9" customFormat="1" ht="12">
      <c r="B515" s="70"/>
    </row>
    <row r="516" s="9" customFormat="1" ht="12">
      <c r="B516" s="70"/>
    </row>
    <row r="517" s="9" customFormat="1" ht="12">
      <c r="B517" s="70"/>
    </row>
    <row r="518" s="9" customFormat="1" ht="12">
      <c r="B518" s="70"/>
    </row>
    <row r="519" s="9" customFormat="1" ht="12">
      <c r="B519" s="70"/>
    </row>
    <row r="520" s="9" customFormat="1" ht="12">
      <c r="B520" s="70"/>
    </row>
    <row r="521" s="9" customFormat="1" ht="12">
      <c r="B521" s="70"/>
    </row>
    <row r="522" s="9" customFormat="1" ht="12">
      <c r="B522" s="70"/>
    </row>
    <row r="523" s="9" customFormat="1" ht="12">
      <c r="B523" s="70"/>
    </row>
    <row r="524" s="9" customFormat="1" ht="12">
      <c r="B524" s="70"/>
    </row>
    <row r="525" s="9" customFormat="1" ht="12">
      <c r="B525" s="70"/>
    </row>
    <row r="526" s="9" customFormat="1" ht="12">
      <c r="B526" s="70"/>
    </row>
    <row r="527" s="9" customFormat="1" ht="12">
      <c r="B527" s="70"/>
    </row>
    <row r="528" s="9" customFormat="1" ht="12">
      <c r="B528" s="70"/>
    </row>
    <row r="529" s="9" customFormat="1" ht="12">
      <c r="B529" s="70"/>
    </row>
    <row r="530" s="9" customFormat="1" ht="12">
      <c r="B530" s="70"/>
    </row>
    <row r="531" s="9" customFormat="1" ht="12">
      <c r="B531" s="70"/>
    </row>
    <row r="532" s="9" customFormat="1" ht="12">
      <c r="B532" s="70"/>
    </row>
    <row r="533" s="9" customFormat="1" ht="12">
      <c r="B533" s="70"/>
    </row>
    <row r="534" s="9" customFormat="1" ht="12">
      <c r="B534" s="70"/>
    </row>
    <row r="535" s="9" customFormat="1" ht="12">
      <c r="B535" s="70"/>
    </row>
    <row r="536" s="9" customFormat="1" ht="12">
      <c r="B536" s="70"/>
    </row>
    <row r="537" s="9" customFormat="1" ht="12">
      <c r="B537" s="70"/>
    </row>
    <row r="538" s="9" customFormat="1" ht="12">
      <c r="B538" s="70"/>
    </row>
    <row r="539" s="9" customFormat="1" ht="12">
      <c r="B539" s="70"/>
    </row>
    <row r="540" s="9" customFormat="1" ht="12">
      <c r="B540" s="70"/>
    </row>
    <row r="541" s="9" customFormat="1" ht="12">
      <c r="B541" s="70"/>
    </row>
    <row r="542" s="9" customFormat="1" ht="12">
      <c r="B542" s="70"/>
    </row>
    <row r="543" s="9" customFormat="1" ht="12">
      <c r="B543" s="70"/>
    </row>
    <row r="544" s="9" customFormat="1" ht="12">
      <c r="B544" s="70"/>
    </row>
    <row r="545" s="9" customFormat="1" ht="12">
      <c r="B545" s="70"/>
    </row>
    <row r="546" s="9" customFormat="1" ht="12">
      <c r="B546" s="70"/>
    </row>
    <row r="547" s="9" customFormat="1" ht="12">
      <c r="B547" s="70"/>
    </row>
    <row r="548" s="9" customFormat="1" ht="12">
      <c r="B548" s="70"/>
    </row>
    <row r="549" s="9" customFormat="1" ht="12">
      <c r="B549" s="70"/>
    </row>
    <row r="550" s="9" customFormat="1" ht="12">
      <c r="B550" s="70"/>
    </row>
    <row r="551" s="9" customFormat="1" ht="12">
      <c r="B551" s="70"/>
    </row>
    <row r="552" s="9" customFormat="1" ht="12">
      <c r="B552" s="70"/>
    </row>
    <row r="553" s="9" customFormat="1" ht="12">
      <c r="B553" s="70"/>
    </row>
    <row r="554" s="9" customFormat="1" ht="12">
      <c r="B554" s="70"/>
    </row>
    <row r="555" s="9" customFormat="1" ht="12">
      <c r="B555" s="70"/>
    </row>
    <row r="556" s="9" customFormat="1" ht="12">
      <c r="B556" s="70"/>
    </row>
    <row r="557" s="9" customFormat="1" ht="12">
      <c r="B557" s="70"/>
    </row>
    <row r="558" s="9" customFormat="1" ht="12">
      <c r="B558" s="70"/>
    </row>
    <row r="559" s="9" customFormat="1" ht="12">
      <c r="B559" s="70"/>
    </row>
    <row r="560" s="9" customFormat="1" ht="12">
      <c r="B560" s="70"/>
    </row>
    <row r="561" s="9" customFormat="1" ht="12">
      <c r="B561" s="70"/>
    </row>
    <row r="562" s="9" customFormat="1" ht="12">
      <c r="B562" s="70"/>
    </row>
    <row r="563" s="9" customFormat="1" ht="12">
      <c r="B563" s="70"/>
    </row>
    <row r="564" s="9" customFormat="1" ht="12">
      <c r="B564" s="70"/>
    </row>
    <row r="565" s="9" customFormat="1" ht="12">
      <c r="B565" s="70"/>
    </row>
    <row r="566" s="9" customFormat="1" ht="12">
      <c r="B566" s="70"/>
    </row>
    <row r="567" s="9" customFormat="1" ht="12">
      <c r="B567" s="70"/>
    </row>
    <row r="568" s="9" customFormat="1" ht="12">
      <c r="B568" s="70"/>
    </row>
    <row r="569" s="9" customFormat="1" ht="12">
      <c r="B569" s="70"/>
    </row>
    <row r="570" s="9" customFormat="1" ht="12">
      <c r="B570" s="70"/>
    </row>
    <row r="571" s="9" customFormat="1" ht="12">
      <c r="B571" s="70"/>
    </row>
    <row r="572" s="9" customFormat="1" ht="12">
      <c r="B572" s="70"/>
    </row>
    <row r="573" s="9" customFormat="1" ht="12">
      <c r="B573" s="70"/>
    </row>
    <row r="574" s="9" customFormat="1" ht="12">
      <c r="B574" s="70"/>
    </row>
    <row r="575" s="9" customFormat="1" ht="12">
      <c r="B575" s="70"/>
    </row>
    <row r="576" s="9" customFormat="1" ht="12">
      <c r="B576" s="70"/>
    </row>
    <row r="577" s="9" customFormat="1" ht="12">
      <c r="B577" s="70"/>
    </row>
    <row r="578" s="9" customFormat="1" ht="12">
      <c r="B578" s="70"/>
    </row>
    <row r="579" s="9" customFormat="1" ht="12">
      <c r="B579" s="70"/>
    </row>
    <row r="580" s="9" customFormat="1" ht="12">
      <c r="B580" s="70"/>
    </row>
    <row r="581" s="9" customFormat="1" ht="12">
      <c r="B581" s="70"/>
    </row>
    <row r="582" s="9" customFormat="1" ht="12">
      <c r="B582" s="70"/>
    </row>
    <row r="583" s="9" customFormat="1" ht="12">
      <c r="B583" s="70"/>
    </row>
    <row r="584" s="9" customFormat="1" ht="12">
      <c r="B584" s="70"/>
    </row>
    <row r="585" s="9" customFormat="1" ht="12">
      <c r="B585" s="70"/>
    </row>
    <row r="586" s="9" customFormat="1" ht="12">
      <c r="B586" s="70"/>
    </row>
    <row r="587" s="9" customFormat="1" ht="12">
      <c r="B587" s="70"/>
    </row>
    <row r="588" s="9" customFormat="1" ht="12">
      <c r="B588" s="70"/>
    </row>
    <row r="589" s="9" customFormat="1" ht="12">
      <c r="B589" s="70"/>
    </row>
    <row r="590" s="9" customFormat="1" ht="12">
      <c r="B590" s="70"/>
    </row>
    <row r="591" s="9" customFormat="1" ht="12">
      <c r="B591" s="70"/>
    </row>
    <row r="592" s="9" customFormat="1" ht="12">
      <c r="B592" s="70"/>
    </row>
    <row r="593" s="9" customFormat="1" ht="12">
      <c r="B593" s="70"/>
    </row>
    <row r="594" s="9" customFormat="1" ht="12">
      <c r="B594" s="70"/>
    </row>
    <row r="595" s="9" customFormat="1" ht="12">
      <c r="B595" s="70"/>
    </row>
    <row r="596" s="9" customFormat="1" ht="12">
      <c r="B596" s="70"/>
    </row>
    <row r="597" s="9" customFormat="1" ht="12">
      <c r="B597" s="70"/>
    </row>
    <row r="598" s="9" customFormat="1" ht="12">
      <c r="B598" s="70"/>
    </row>
    <row r="599" s="9" customFormat="1" ht="12">
      <c r="B599" s="70"/>
    </row>
    <row r="600" s="9" customFormat="1" ht="12">
      <c r="B600" s="70"/>
    </row>
    <row r="601" s="9" customFormat="1" ht="12">
      <c r="B601" s="70"/>
    </row>
    <row r="602" s="9" customFormat="1" ht="12">
      <c r="B602" s="70"/>
    </row>
    <row r="603" s="9" customFormat="1" ht="12">
      <c r="B603" s="70"/>
    </row>
    <row r="604" s="9" customFormat="1" ht="12">
      <c r="B604" s="70"/>
    </row>
    <row r="605" s="9" customFormat="1" ht="12">
      <c r="B605" s="70"/>
    </row>
    <row r="606" s="9" customFormat="1" ht="12">
      <c r="B606" s="70"/>
    </row>
    <row r="607" s="9" customFormat="1" ht="12">
      <c r="B607" s="70"/>
    </row>
    <row r="608" s="9" customFormat="1" ht="12">
      <c r="B608" s="70"/>
    </row>
    <row r="609" s="9" customFormat="1" ht="12">
      <c r="B609" s="70"/>
    </row>
    <row r="610" s="9" customFormat="1" ht="12">
      <c r="B610" s="70"/>
    </row>
    <row r="611" s="9" customFormat="1" ht="12">
      <c r="B611" s="70"/>
    </row>
    <row r="612" s="9" customFormat="1" ht="12">
      <c r="B612" s="70"/>
    </row>
    <row r="613" s="9" customFormat="1" ht="12">
      <c r="B613" s="70"/>
    </row>
    <row r="614" s="9" customFormat="1" ht="12">
      <c r="B614" s="70"/>
    </row>
    <row r="615" s="9" customFormat="1" ht="12">
      <c r="B615" s="70"/>
    </row>
    <row r="616" s="9" customFormat="1" ht="12">
      <c r="B616" s="70"/>
    </row>
    <row r="617" s="9" customFormat="1" ht="12">
      <c r="B617" s="70"/>
    </row>
    <row r="618" s="9" customFormat="1" ht="12">
      <c r="B618" s="70"/>
    </row>
    <row r="619" s="9" customFormat="1" ht="12">
      <c r="B619" s="70"/>
    </row>
    <row r="620" s="9" customFormat="1" ht="12">
      <c r="B620" s="70"/>
    </row>
    <row r="621" s="9" customFormat="1" ht="12">
      <c r="B621" s="70"/>
    </row>
    <row r="622" s="9" customFormat="1" ht="12">
      <c r="B622" s="70"/>
    </row>
    <row r="623" s="9" customFormat="1" ht="12">
      <c r="B623" s="70"/>
    </row>
    <row r="624" s="9" customFormat="1" ht="12">
      <c r="B624" s="70"/>
    </row>
    <row r="625" s="9" customFormat="1" ht="12">
      <c r="B625" s="70"/>
    </row>
    <row r="626" s="9" customFormat="1" ht="12">
      <c r="B626" s="70"/>
    </row>
    <row r="627" s="9" customFormat="1" ht="12">
      <c r="B627" s="70"/>
    </row>
    <row r="628" s="9" customFormat="1" ht="12">
      <c r="B628" s="70"/>
    </row>
    <row r="629" s="9" customFormat="1" ht="12">
      <c r="B629" s="70"/>
    </row>
    <row r="630" s="9" customFormat="1" ht="12">
      <c r="B630" s="70"/>
    </row>
    <row r="631" s="9" customFormat="1" ht="12">
      <c r="B631" s="70"/>
    </row>
    <row r="632" s="9" customFormat="1" ht="12">
      <c r="B632" s="70"/>
    </row>
    <row r="633" s="9" customFormat="1" ht="12">
      <c r="B633" s="70"/>
    </row>
    <row r="634" s="9" customFormat="1" ht="12">
      <c r="B634" s="70"/>
    </row>
    <row r="635" s="9" customFormat="1" ht="12">
      <c r="B635" s="70"/>
    </row>
    <row r="636" s="9" customFormat="1" ht="12">
      <c r="B636" s="70"/>
    </row>
    <row r="637" s="9" customFormat="1" ht="12">
      <c r="B637" s="70"/>
    </row>
    <row r="638" s="9" customFormat="1" ht="12">
      <c r="B638" s="70"/>
    </row>
    <row r="639" s="9" customFormat="1" ht="12">
      <c r="B639" s="70"/>
    </row>
    <row r="640" s="9" customFormat="1" ht="12">
      <c r="B640" s="70"/>
    </row>
    <row r="641" s="9" customFormat="1" ht="12">
      <c r="B641" s="70"/>
    </row>
    <row r="642" s="9" customFormat="1" ht="12">
      <c r="B642" s="70"/>
    </row>
    <row r="643" s="9" customFormat="1" ht="12">
      <c r="B643" s="70"/>
    </row>
    <row r="644" s="9" customFormat="1" ht="12">
      <c r="B644" s="70"/>
    </row>
    <row r="645" s="9" customFormat="1" ht="12">
      <c r="B645" s="70"/>
    </row>
    <row r="646" s="9" customFormat="1" ht="12">
      <c r="B646" s="70"/>
    </row>
    <row r="647" s="9" customFormat="1" ht="12">
      <c r="B647" s="70"/>
    </row>
    <row r="648" s="9" customFormat="1" ht="12">
      <c r="B648" s="70"/>
    </row>
    <row r="649" s="9" customFormat="1" ht="12">
      <c r="B649" s="70"/>
    </row>
    <row r="650" s="9" customFormat="1" ht="12">
      <c r="B650" s="70"/>
    </row>
    <row r="651" s="9" customFormat="1" ht="12">
      <c r="B651" s="70"/>
    </row>
    <row r="652" s="9" customFormat="1" ht="12">
      <c r="B652" s="70"/>
    </row>
    <row r="653" s="9" customFormat="1" ht="12">
      <c r="B653" s="70"/>
    </row>
    <row r="654" s="9" customFormat="1" ht="12">
      <c r="B654" s="70"/>
    </row>
    <row r="655" s="9" customFormat="1" ht="12">
      <c r="B655" s="70"/>
    </row>
    <row r="656" s="9" customFormat="1" ht="12">
      <c r="B656" s="70"/>
    </row>
    <row r="657" s="9" customFormat="1" ht="12">
      <c r="B657" s="70"/>
    </row>
    <row r="658" s="9" customFormat="1" ht="12">
      <c r="B658" s="70"/>
    </row>
    <row r="659" s="9" customFormat="1" ht="12">
      <c r="B659" s="70"/>
    </row>
    <row r="660" s="9" customFormat="1" ht="12">
      <c r="B660" s="70"/>
    </row>
    <row r="661" s="9" customFormat="1" ht="12">
      <c r="B661" s="70"/>
    </row>
    <row r="662" s="9" customFormat="1" ht="12">
      <c r="B662" s="70"/>
    </row>
    <row r="663" s="9" customFormat="1" ht="12">
      <c r="B663" s="70"/>
    </row>
    <row r="664" s="9" customFormat="1" ht="12">
      <c r="B664" s="70"/>
    </row>
    <row r="665" s="9" customFormat="1" ht="12">
      <c r="B665" s="70"/>
    </row>
    <row r="666" s="9" customFormat="1" ht="12">
      <c r="B666" s="70"/>
    </row>
    <row r="667" s="9" customFormat="1" ht="12">
      <c r="B667" s="70"/>
    </row>
    <row r="668" s="9" customFormat="1" ht="12">
      <c r="B668" s="70"/>
    </row>
    <row r="669" s="9" customFormat="1" ht="12">
      <c r="B669" s="70"/>
    </row>
    <row r="670" s="9" customFormat="1" ht="12">
      <c r="B670" s="70"/>
    </row>
    <row r="671" s="9" customFormat="1" ht="12">
      <c r="B671" s="70"/>
    </row>
    <row r="672" s="9" customFormat="1" ht="12">
      <c r="B672" s="70"/>
    </row>
    <row r="673" s="9" customFormat="1" ht="12">
      <c r="B673" s="70"/>
    </row>
    <row r="674" s="9" customFormat="1" ht="12">
      <c r="B674" s="70"/>
    </row>
    <row r="675" s="9" customFormat="1" ht="12">
      <c r="B675" s="70"/>
    </row>
    <row r="676" s="9" customFormat="1" ht="12">
      <c r="B676" s="70"/>
    </row>
    <row r="677" s="9" customFormat="1" ht="12">
      <c r="B677" s="70"/>
    </row>
    <row r="678" s="9" customFormat="1" ht="12">
      <c r="B678" s="70"/>
    </row>
    <row r="679" s="9" customFormat="1" ht="12">
      <c r="B679" s="70"/>
    </row>
    <row r="680" s="9" customFormat="1" ht="12">
      <c r="B680" s="70"/>
    </row>
    <row r="681" s="9" customFormat="1" ht="12">
      <c r="B681" s="70"/>
    </row>
    <row r="682" s="9" customFormat="1" ht="12">
      <c r="B682" s="70"/>
    </row>
    <row r="683" s="9" customFormat="1" ht="12">
      <c r="B683" s="70"/>
    </row>
    <row r="684" s="9" customFormat="1" ht="12">
      <c r="B684" s="70"/>
    </row>
    <row r="685" s="9" customFormat="1" ht="12">
      <c r="B685" s="70"/>
    </row>
    <row r="686" s="9" customFormat="1" ht="12">
      <c r="B686" s="70"/>
    </row>
    <row r="687" s="9" customFormat="1" ht="12">
      <c r="B687" s="70"/>
    </row>
    <row r="688" s="9" customFormat="1" ht="12">
      <c r="B688" s="70"/>
    </row>
    <row r="689" s="9" customFormat="1" ht="12">
      <c r="B689" s="70"/>
    </row>
    <row r="690" s="9" customFormat="1" ht="12">
      <c r="B690" s="70"/>
    </row>
    <row r="691" s="9" customFormat="1" ht="12">
      <c r="B691" s="70"/>
    </row>
    <row r="692" s="9" customFormat="1" ht="12">
      <c r="B692" s="70"/>
    </row>
    <row r="693" s="9" customFormat="1" ht="12">
      <c r="B693" s="70"/>
    </row>
    <row r="694" s="9" customFormat="1" ht="12">
      <c r="B694" s="70"/>
    </row>
    <row r="695" s="9" customFormat="1" ht="12">
      <c r="B695" s="70"/>
    </row>
    <row r="696" s="9" customFormat="1" ht="12">
      <c r="B696" s="70"/>
    </row>
    <row r="697" s="9" customFormat="1" ht="12">
      <c r="B697" s="70"/>
    </row>
    <row r="698" s="9" customFormat="1" ht="12">
      <c r="B698" s="70"/>
    </row>
    <row r="699" s="9" customFormat="1" ht="12">
      <c r="B699" s="70"/>
    </row>
    <row r="700" s="9" customFormat="1" ht="12">
      <c r="B700" s="70"/>
    </row>
    <row r="701" s="9" customFormat="1" ht="12">
      <c r="B701" s="70"/>
    </row>
    <row r="702" s="9" customFormat="1" ht="12">
      <c r="B702" s="70"/>
    </row>
    <row r="703" s="9" customFormat="1" ht="12">
      <c r="B703" s="70"/>
    </row>
    <row r="704" s="9" customFormat="1" ht="12">
      <c r="B704" s="70"/>
    </row>
    <row r="705" s="9" customFormat="1" ht="12">
      <c r="B705" s="70"/>
    </row>
    <row r="706" s="9" customFormat="1" ht="12">
      <c r="B706" s="70"/>
    </row>
    <row r="707" s="9" customFormat="1" ht="12">
      <c r="B707" s="70"/>
    </row>
    <row r="708" s="9" customFormat="1" ht="12">
      <c r="B708" s="70"/>
    </row>
    <row r="709" s="9" customFormat="1" ht="12">
      <c r="B709" s="70"/>
    </row>
    <row r="710" s="9" customFormat="1" ht="12">
      <c r="B710" s="70"/>
    </row>
    <row r="711" s="9" customFormat="1" ht="12">
      <c r="B711" s="70"/>
    </row>
    <row r="712" s="9" customFormat="1" ht="12">
      <c r="B712" s="70"/>
    </row>
    <row r="713" s="9" customFormat="1" ht="12">
      <c r="B713" s="70"/>
    </row>
    <row r="714" s="9" customFormat="1" ht="12">
      <c r="B714" s="70"/>
    </row>
    <row r="715" s="9" customFormat="1" ht="12">
      <c r="B715" s="70"/>
    </row>
    <row r="716" s="9" customFormat="1" ht="12">
      <c r="B716" s="70"/>
    </row>
    <row r="717" s="9" customFormat="1" ht="12">
      <c r="B717" s="70"/>
    </row>
    <row r="718" s="9" customFormat="1" ht="12">
      <c r="B718" s="70"/>
    </row>
    <row r="719" s="9" customFormat="1" ht="12">
      <c r="B719" s="70"/>
    </row>
    <row r="720" s="9" customFormat="1" ht="12">
      <c r="B720" s="70"/>
    </row>
    <row r="721" s="9" customFormat="1" ht="12">
      <c r="B721" s="70"/>
    </row>
    <row r="722" s="9" customFormat="1" ht="12">
      <c r="B722" s="70"/>
    </row>
    <row r="723" s="9" customFormat="1" ht="12">
      <c r="B723" s="70"/>
    </row>
    <row r="724" s="9" customFormat="1" ht="12">
      <c r="B724" s="70"/>
    </row>
    <row r="725" s="9" customFormat="1" ht="12">
      <c r="B725" s="70"/>
    </row>
    <row r="726" s="9" customFormat="1" ht="12">
      <c r="B726" s="70"/>
    </row>
    <row r="727" s="9" customFormat="1" ht="12">
      <c r="B727" s="70"/>
    </row>
    <row r="728" s="9" customFormat="1" ht="12">
      <c r="B728" s="70"/>
    </row>
    <row r="729" s="9" customFormat="1" ht="12">
      <c r="B729" s="70"/>
    </row>
    <row r="730" s="9" customFormat="1" ht="12">
      <c r="B730" s="70"/>
    </row>
    <row r="731" s="9" customFormat="1" ht="12">
      <c r="B731" s="70"/>
    </row>
    <row r="732" s="9" customFormat="1" ht="12">
      <c r="B732" s="70"/>
    </row>
    <row r="733" s="9" customFormat="1" ht="12">
      <c r="B733" s="70"/>
    </row>
    <row r="734" s="9" customFormat="1" ht="12">
      <c r="B734" s="70"/>
    </row>
    <row r="735" s="9" customFormat="1" ht="12">
      <c r="B735" s="70"/>
    </row>
    <row r="736" s="9" customFormat="1" ht="12">
      <c r="B736" s="70"/>
    </row>
    <row r="737" s="9" customFormat="1" ht="12">
      <c r="B737" s="70"/>
    </row>
    <row r="738" s="9" customFormat="1" ht="12">
      <c r="B738" s="70"/>
    </row>
    <row r="739" s="9" customFormat="1" ht="12">
      <c r="B739" s="70"/>
    </row>
    <row r="740" s="9" customFormat="1" ht="12">
      <c r="B740" s="70"/>
    </row>
    <row r="741" s="9" customFormat="1" ht="12">
      <c r="B741" s="70"/>
    </row>
    <row r="742" s="9" customFormat="1" ht="12">
      <c r="B742" s="70"/>
    </row>
    <row r="743" s="9" customFormat="1" ht="12">
      <c r="B743" s="70"/>
    </row>
    <row r="744" s="9" customFormat="1" ht="12">
      <c r="B744" s="70"/>
    </row>
    <row r="745" s="9" customFormat="1" ht="12">
      <c r="B745" s="70"/>
    </row>
    <row r="746" s="9" customFormat="1" ht="12">
      <c r="B746" s="70"/>
    </row>
    <row r="747" s="9" customFormat="1" ht="12">
      <c r="B747" s="70"/>
    </row>
    <row r="748" s="9" customFormat="1" ht="12">
      <c r="B748" s="70"/>
    </row>
    <row r="749" s="9" customFormat="1" ht="12">
      <c r="B749" s="70"/>
    </row>
    <row r="750" s="9" customFormat="1" ht="12">
      <c r="B750" s="70"/>
    </row>
    <row r="751" s="9" customFormat="1" ht="12">
      <c r="B751" s="70"/>
    </row>
    <row r="752" s="9" customFormat="1" ht="12">
      <c r="B752" s="70"/>
    </row>
    <row r="753" s="9" customFormat="1" ht="12">
      <c r="B753" s="70"/>
    </row>
    <row r="754" s="9" customFormat="1" ht="12">
      <c r="B754" s="70"/>
    </row>
    <row r="755" s="9" customFormat="1" ht="12">
      <c r="B755" s="70"/>
    </row>
    <row r="756" s="9" customFormat="1" ht="12">
      <c r="B756" s="70"/>
    </row>
    <row r="757" s="9" customFormat="1" ht="12">
      <c r="B757" s="70"/>
    </row>
    <row r="758" s="9" customFormat="1" ht="12">
      <c r="B758" s="70"/>
    </row>
    <row r="759" s="9" customFormat="1" ht="12">
      <c r="B759" s="70"/>
    </row>
    <row r="760" s="9" customFormat="1" ht="12">
      <c r="B760" s="70"/>
    </row>
    <row r="761" s="9" customFormat="1" ht="12">
      <c r="B761" s="70"/>
    </row>
    <row r="762" s="9" customFormat="1" ht="12">
      <c r="B762" s="70"/>
    </row>
    <row r="763" s="9" customFormat="1" ht="12">
      <c r="B763" s="70"/>
    </row>
    <row r="764" s="9" customFormat="1" ht="12">
      <c r="B764" s="70"/>
    </row>
    <row r="765" s="9" customFormat="1" ht="12">
      <c r="B765" s="70"/>
    </row>
    <row r="766" s="9" customFormat="1" ht="12">
      <c r="B766" s="70"/>
    </row>
    <row r="767" s="9" customFormat="1" ht="12">
      <c r="B767" s="70"/>
    </row>
    <row r="768" s="9" customFormat="1" ht="12">
      <c r="B768" s="70"/>
    </row>
    <row r="769" s="9" customFormat="1" ht="12">
      <c r="B769" s="70"/>
    </row>
    <row r="770" s="9" customFormat="1" ht="12">
      <c r="B770" s="70"/>
    </row>
    <row r="771" s="9" customFormat="1" ht="12">
      <c r="B771" s="70"/>
    </row>
    <row r="772" s="9" customFormat="1" ht="12">
      <c r="B772" s="70"/>
    </row>
    <row r="773" s="9" customFormat="1" ht="12">
      <c r="B773" s="70"/>
    </row>
    <row r="774" s="9" customFormat="1" ht="12">
      <c r="B774" s="70"/>
    </row>
    <row r="775" s="9" customFormat="1" ht="12">
      <c r="B775" s="70"/>
    </row>
    <row r="776" s="9" customFormat="1" ht="12">
      <c r="B776" s="70"/>
    </row>
    <row r="777" s="9" customFormat="1" ht="12">
      <c r="B777" s="70"/>
    </row>
    <row r="778" s="9" customFormat="1" ht="12">
      <c r="B778" s="70"/>
    </row>
    <row r="779" s="9" customFormat="1" ht="12">
      <c r="B779" s="70"/>
    </row>
    <row r="780" s="9" customFormat="1" ht="12">
      <c r="B780" s="70"/>
    </row>
    <row r="781" s="9" customFormat="1" ht="12">
      <c r="B781" s="70"/>
    </row>
    <row r="782" s="9" customFormat="1" ht="12">
      <c r="B782" s="70"/>
    </row>
    <row r="783" s="9" customFormat="1" ht="12">
      <c r="B783" s="70"/>
    </row>
    <row r="784" s="9" customFormat="1" ht="12">
      <c r="B784" s="70"/>
    </row>
    <row r="785" s="9" customFormat="1" ht="12">
      <c r="B785" s="70"/>
    </row>
    <row r="786" s="9" customFormat="1" ht="12">
      <c r="B786" s="70"/>
    </row>
    <row r="787" s="9" customFormat="1" ht="12">
      <c r="B787" s="70"/>
    </row>
    <row r="788" s="9" customFormat="1" ht="12">
      <c r="B788" s="70"/>
    </row>
    <row r="789" s="9" customFormat="1" ht="12">
      <c r="B789" s="70"/>
    </row>
    <row r="790" s="9" customFormat="1" ht="12">
      <c r="B790" s="70"/>
    </row>
    <row r="791" s="9" customFormat="1" ht="12">
      <c r="B791" s="70"/>
    </row>
    <row r="792" s="9" customFormat="1" ht="12">
      <c r="B792" s="70"/>
    </row>
    <row r="793" s="9" customFormat="1" ht="12">
      <c r="B793" s="70"/>
    </row>
    <row r="794" s="9" customFormat="1" ht="12">
      <c r="B794" s="70"/>
    </row>
    <row r="795" s="9" customFormat="1" ht="12">
      <c r="B795" s="70"/>
    </row>
    <row r="796" s="9" customFormat="1" ht="12">
      <c r="B796" s="70"/>
    </row>
    <row r="797" s="9" customFormat="1" ht="12">
      <c r="B797" s="70"/>
    </row>
    <row r="798" s="9" customFormat="1" ht="12">
      <c r="B798" s="70"/>
    </row>
    <row r="799" s="9" customFormat="1" ht="12">
      <c r="B799" s="70"/>
    </row>
    <row r="800" s="9" customFormat="1" ht="12">
      <c r="B800" s="70"/>
    </row>
    <row r="801" s="9" customFormat="1" ht="12">
      <c r="B801" s="70"/>
    </row>
    <row r="802" s="9" customFormat="1" ht="12">
      <c r="B802" s="70"/>
    </row>
    <row r="803" s="9" customFormat="1" ht="12">
      <c r="B803" s="70"/>
    </row>
    <row r="804" s="9" customFormat="1" ht="12">
      <c r="B804" s="70"/>
    </row>
    <row r="805" s="9" customFormat="1" ht="12">
      <c r="B805" s="70"/>
    </row>
    <row r="806" s="9" customFormat="1" ht="12">
      <c r="B806" s="70"/>
    </row>
    <row r="807" s="9" customFormat="1" ht="12">
      <c r="B807" s="70"/>
    </row>
    <row r="808" s="9" customFormat="1" ht="12">
      <c r="B808" s="70"/>
    </row>
    <row r="809" s="9" customFormat="1" ht="12">
      <c r="B809" s="70"/>
    </row>
    <row r="810" s="9" customFormat="1" ht="12">
      <c r="B810" s="70"/>
    </row>
    <row r="811" s="9" customFormat="1" ht="12">
      <c r="B811" s="70"/>
    </row>
    <row r="812" s="9" customFormat="1" ht="12">
      <c r="B812" s="70"/>
    </row>
    <row r="813" s="9" customFormat="1" ht="12">
      <c r="B813" s="70"/>
    </row>
    <row r="814" s="9" customFormat="1" ht="12">
      <c r="B814" s="70"/>
    </row>
    <row r="815" s="9" customFormat="1" ht="12">
      <c r="B815" s="70"/>
    </row>
    <row r="816" s="9" customFormat="1" ht="12">
      <c r="B816" s="70"/>
    </row>
    <row r="817" s="9" customFormat="1" ht="12">
      <c r="B817" s="70"/>
    </row>
    <row r="818" s="9" customFormat="1" ht="12">
      <c r="B818" s="70"/>
    </row>
    <row r="819" s="9" customFormat="1" ht="12">
      <c r="B819" s="70"/>
    </row>
    <row r="820" s="9" customFormat="1" ht="12">
      <c r="B820" s="70"/>
    </row>
    <row r="821" s="9" customFormat="1" ht="12">
      <c r="B821" s="70"/>
    </row>
    <row r="822" s="9" customFormat="1" ht="12">
      <c r="B822" s="70"/>
    </row>
    <row r="823" s="9" customFormat="1" ht="12">
      <c r="B823" s="70"/>
    </row>
    <row r="824" s="9" customFormat="1" ht="12">
      <c r="B824" s="70"/>
    </row>
    <row r="825" s="9" customFormat="1" ht="12">
      <c r="B825" s="70"/>
    </row>
    <row r="826" s="9" customFormat="1" ht="12">
      <c r="B826" s="70"/>
    </row>
    <row r="827" s="9" customFormat="1" ht="12">
      <c r="B827" s="70"/>
    </row>
    <row r="828" s="9" customFormat="1" ht="12">
      <c r="B828" s="70"/>
    </row>
    <row r="829" s="9" customFormat="1" ht="12">
      <c r="B829" s="70"/>
    </row>
    <row r="830" s="9" customFormat="1" ht="12">
      <c r="B830" s="70"/>
    </row>
    <row r="831" s="9" customFormat="1" ht="12">
      <c r="B831" s="70"/>
    </row>
    <row r="832" s="9" customFormat="1" ht="12">
      <c r="B832" s="70"/>
    </row>
    <row r="833" s="9" customFormat="1" ht="12">
      <c r="B833" s="70"/>
    </row>
    <row r="834" s="9" customFormat="1" ht="12">
      <c r="B834" s="70"/>
    </row>
    <row r="835" s="9" customFormat="1" ht="12">
      <c r="B835" s="70"/>
    </row>
    <row r="836" s="9" customFormat="1" ht="12">
      <c r="B836" s="70"/>
    </row>
    <row r="837" s="9" customFormat="1" ht="12">
      <c r="B837" s="70"/>
    </row>
    <row r="838" s="9" customFormat="1" ht="12">
      <c r="B838" s="70"/>
    </row>
    <row r="839" s="9" customFormat="1" ht="12">
      <c r="B839" s="70"/>
    </row>
    <row r="840" s="9" customFormat="1" ht="12">
      <c r="B840" s="70"/>
    </row>
    <row r="841" s="9" customFormat="1" ht="12">
      <c r="B841" s="70"/>
    </row>
    <row r="842" s="9" customFormat="1" ht="12">
      <c r="B842" s="70"/>
    </row>
    <row r="843" s="9" customFormat="1" ht="12">
      <c r="B843" s="70"/>
    </row>
    <row r="844" s="9" customFormat="1" ht="12">
      <c r="B844" s="70"/>
    </row>
    <row r="845" s="9" customFormat="1" ht="12">
      <c r="B845" s="70"/>
    </row>
    <row r="846" s="9" customFormat="1" ht="12">
      <c r="B846" s="70"/>
    </row>
    <row r="847" s="9" customFormat="1" ht="12">
      <c r="B847" s="70"/>
    </row>
    <row r="848" s="9" customFormat="1" ht="12">
      <c r="B848" s="70"/>
    </row>
    <row r="849" s="9" customFormat="1" ht="12">
      <c r="B849" s="70"/>
    </row>
    <row r="850" s="9" customFormat="1" ht="12">
      <c r="B850" s="70"/>
    </row>
    <row r="851" s="9" customFormat="1" ht="12">
      <c r="B851" s="70"/>
    </row>
    <row r="852" s="9" customFormat="1" ht="12">
      <c r="B852" s="70"/>
    </row>
    <row r="853" s="9" customFormat="1" ht="12">
      <c r="B853" s="70"/>
    </row>
    <row r="854" s="9" customFormat="1" ht="12">
      <c r="B854" s="70"/>
    </row>
    <row r="855" s="9" customFormat="1" ht="12">
      <c r="B855" s="70"/>
    </row>
    <row r="856" s="9" customFormat="1" ht="12">
      <c r="B856" s="70"/>
    </row>
    <row r="857" s="9" customFormat="1" ht="12">
      <c r="B857" s="70"/>
    </row>
    <row r="858" s="9" customFormat="1" ht="12">
      <c r="B858" s="70"/>
    </row>
    <row r="859" s="9" customFormat="1" ht="12">
      <c r="B859" s="70"/>
    </row>
    <row r="860" s="9" customFormat="1" ht="12">
      <c r="B860" s="70"/>
    </row>
    <row r="861" s="9" customFormat="1" ht="12">
      <c r="B861" s="70"/>
    </row>
    <row r="862" s="9" customFormat="1" ht="12">
      <c r="B862" s="70"/>
    </row>
    <row r="863" s="9" customFormat="1" ht="12">
      <c r="B863" s="70"/>
    </row>
    <row r="864" s="9" customFormat="1" ht="12">
      <c r="B864" s="70"/>
    </row>
    <row r="865" s="9" customFormat="1" ht="12">
      <c r="B865" s="70"/>
    </row>
    <row r="866" s="9" customFormat="1" ht="12">
      <c r="B866" s="70"/>
    </row>
    <row r="867" s="9" customFormat="1" ht="12">
      <c r="B867" s="70"/>
    </row>
    <row r="868" s="9" customFormat="1" ht="12">
      <c r="B868" s="70"/>
    </row>
    <row r="869" s="9" customFormat="1" ht="12">
      <c r="B869" s="70"/>
    </row>
    <row r="870" s="9" customFormat="1" ht="12">
      <c r="B870" s="70"/>
    </row>
    <row r="871" s="9" customFormat="1" ht="12">
      <c r="B871" s="70"/>
    </row>
    <row r="872" s="9" customFormat="1" ht="12">
      <c r="B872" s="70"/>
    </row>
    <row r="873" s="9" customFormat="1" ht="12">
      <c r="B873" s="70"/>
    </row>
    <row r="874" s="9" customFormat="1" ht="12">
      <c r="B874" s="70"/>
    </row>
    <row r="875" s="9" customFormat="1" ht="12">
      <c r="B875" s="70"/>
    </row>
    <row r="876" s="9" customFormat="1" ht="12">
      <c r="B876" s="70"/>
    </row>
    <row r="877" s="9" customFormat="1" ht="12">
      <c r="B877" s="70"/>
    </row>
    <row r="878" s="9" customFormat="1" ht="12">
      <c r="B878" s="70"/>
    </row>
    <row r="879" s="9" customFormat="1" ht="12">
      <c r="B879" s="70"/>
    </row>
    <row r="880" s="9" customFormat="1" ht="12">
      <c r="B880" s="70"/>
    </row>
    <row r="881" s="9" customFormat="1" ht="12">
      <c r="B881" s="70"/>
    </row>
    <row r="882" s="9" customFormat="1" ht="12">
      <c r="B882" s="70"/>
    </row>
    <row r="883" s="9" customFormat="1" ht="12">
      <c r="B883" s="70"/>
    </row>
    <row r="884" s="9" customFormat="1" ht="12">
      <c r="B884" s="70"/>
    </row>
    <row r="885" s="9" customFormat="1" ht="12">
      <c r="B885" s="70"/>
    </row>
    <row r="886" s="9" customFormat="1" ht="12">
      <c r="B886" s="70"/>
    </row>
    <row r="887" s="9" customFormat="1" ht="12">
      <c r="B887" s="70"/>
    </row>
    <row r="888" s="9" customFormat="1" ht="12">
      <c r="B888" s="70"/>
    </row>
    <row r="889" s="9" customFormat="1" ht="12">
      <c r="B889" s="70"/>
    </row>
    <row r="890" s="9" customFormat="1" ht="12">
      <c r="B890" s="70"/>
    </row>
    <row r="891" s="9" customFormat="1" ht="12">
      <c r="B891" s="70"/>
    </row>
    <row r="892" s="9" customFormat="1" ht="12">
      <c r="B892" s="70"/>
    </row>
    <row r="893" s="9" customFormat="1" ht="12">
      <c r="B893" s="70"/>
    </row>
    <row r="894" s="9" customFormat="1" ht="12">
      <c r="B894" s="70"/>
    </row>
    <row r="895" s="9" customFormat="1" ht="12">
      <c r="B895" s="70"/>
    </row>
    <row r="896" s="9" customFormat="1" ht="12">
      <c r="B896" s="70"/>
    </row>
    <row r="897" s="9" customFormat="1" ht="12">
      <c r="B897" s="70"/>
    </row>
    <row r="898" s="9" customFormat="1" ht="12">
      <c r="B898" s="70"/>
    </row>
    <row r="899" s="9" customFormat="1" ht="12">
      <c r="B899" s="70"/>
    </row>
    <row r="900" s="9" customFormat="1" ht="12">
      <c r="B900" s="70"/>
    </row>
    <row r="901" s="9" customFormat="1" ht="12">
      <c r="B901" s="70"/>
    </row>
    <row r="902" s="9" customFormat="1" ht="12">
      <c r="B902" s="70"/>
    </row>
    <row r="903" s="9" customFormat="1" ht="12">
      <c r="B903" s="70"/>
    </row>
    <row r="904" s="9" customFormat="1" ht="12">
      <c r="B904" s="70"/>
    </row>
    <row r="905" s="9" customFormat="1" ht="12">
      <c r="B905" s="70"/>
    </row>
    <row r="906" s="9" customFormat="1" ht="12">
      <c r="B906" s="70"/>
    </row>
    <row r="907" s="9" customFormat="1" ht="12">
      <c r="B907" s="70"/>
    </row>
    <row r="908" s="9" customFormat="1" ht="12">
      <c r="B908" s="70"/>
    </row>
    <row r="909" s="9" customFormat="1" ht="12">
      <c r="B909" s="70"/>
    </row>
    <row r="910" s="9" customFormat="1" ht="12">
      <c r="B910" s="70"/>
    </row>
    <row r="911" s="9" customFormat="1" ht="12">
      <c r="B911" s="70"/>
    </row>
    <row r="912" s="9" customFormat="1" ht="12">
      <c r="B912" s="70"/>
    </row>
    <row r="913" s="9" customFormat="1" ht="12">
      <c r="B913" s="70"/>
    </row>
    <row r="914" s="9" customFormat="1" ht="12">
      <c r="B914" s="70"/>
    </row>
    <row r="915" s="9" customFormat="1" ht="12">
      <c r="B915" s="70"/>
    </row>
    <row r="916" s="9" customFormat="1" ht="12">
      <c r="B916" s="70"/>
    </row>
    <row r="917" s="9" customFormat="1" ht="12">
      <c r="B917" s="70"/>
    </row>
    <row r="918" s="9" customFormat="1" ht="12">
      <c r="B918" s="70"/>
    </row>
    <row r="919" s="9" customFormat="1" ht="12">
      <c r="B919" s="70"/>
    </row>
    <row r="920" s="9" customFormat="1" ht="12">
      <c r="B920" s="70"/>
    </row>
    <row r="921" s="9" customFormat="1" ht="12">
      <c r="B921" s="70"/>
    </row>
    <row r="922" s="9" customFormat="1" ht="12">
      <c r="B922" s="70"/>
    </row>
    <row r="923" s="9" customFormat="1" ht="12">
      <c r="B923" s="70"/>
    </row>
    <row r="924" s="9" customFormat="1" ht="12">
      <c r="B924" s="70"/>
    </row>
    <row r="925" s="9" customFormat="1" ht="12">
      <c r="B925" s="70"/>
    </row>
    <row r="926" s="9" customFormat="1" ht="12">
      <c r="B926" s="70"/>
    </row>
    <row r="927" s="9" customFormat="1" ht="12">
      <c r="B927" s="70"/>
    </row>
    <row r="928" s="9" customFormat="1" ht="12">
      <c r="B928" s="70"/>
    </row>
    <row r="929" s="9" customFormat="1" ht="12">
      <c r="B929" s="70"/>
    </row>
    <row r="930" s="9" customFormat="1" ht="12">
      <c r="B930" s="70"/>
    </row>
    <row r="931" s="9" customFormat="1" ht="12">
      <c r="B931" s="70"/>
    </row>
    <row r="932" s="9" customFormat="1" ht="12">
      <c r="B932" s="70"/>
    </row>
    <row r="933" s="9" customFormat="1" ht="12">
      <c r="B933" s="70"/>
    </row>
    <row r="934" s="9" customFormat="1" ht="12">
      <c r="B934" s="70"/>
    </row>
    <row r="935" s="9" customFormat="1" ht="12">
      <c r="B935" s="70"/>
    </row>
    <row r="936" s="9" customFormat="1" ht="12">
      <c r="B936" s="70"/>
    </row>
    <row r="937" s="9" customFormat="1" ht="12">
      <c r="B937" s="70"/>
    </row>
    <row r="938" s="9" customFormat="1" ht="12">
      <c r="B938" s="70"/>
    </row>
    <row r="939" s="9" customFormat="1" ht="12">
      <c r="B939" s="70"/>
    </row>
    <row r="940" s="9" customFormat="1" ht="12">
      <c r="B940" s="70"/>
    </row>
    <row r="941" s="9" customFormat="1" ht="12">
      <c r="B941" s="70"/>
    </row>
    <row r="942" s="9" customFormat="1" ht="12">
      <c r="B942" s="70"/>
    </row>
    <row r="943" s="9" customFormat="1" ht="12">
      <c r="B943" s="70"/>
    </row>
    <row r="944" s="9" customFormat="1" ht="12">
      <c r="B944" s="70"/>
    </row>
    <row r="945" s="9" customFormat="1" ht="12">
      <c r="B945" s="70"/>
    </row>
    <row r="946" s="9" customFormat="1" ht="12">
      <c r="B946" s="70"/>
    </row>
    <row r="947" s="9" customFormat="1" ht="12">
      <c r="B947" s="70"/>
    </row>
    <row r="948" s="9" customFormat="1" ht="12">
      <c r="B948" s="70"/>
    </row>
    <row r="949" s="9" customFormat="1" ht="12">
      <c r="B949" s="70"/>
    </row>
    <row r="950" s="9" customFormat="1" ht="12">
      <c r="B950" s="70"/>
    </row>
    <row r="951" s="9" customFormat="1" ht="12">
      <c r="B951" s="70"/>
    </row>
    <row r="952" s="9" customFormat="1" ht="12">
      <c r="B952" s="70"/>
    </row>
    <row r="953" s="9" customFormat="1" ht="12">
      <c r="B953" s="70"/>
    </row>
    <row r="954" s="9" customFormat="1" ht="12">
      <c r="B954" s="70"/>
    </row>
    <row r="955" s="9" customFormat="1" ht="12">
      <c r="B955" s="70"/>
    </row>
    <row r="956" s="9" customFormat="1" ht="12">
      <c r="B956" s="70"/>
    </row>
    <row r="957" s="9" customFormat="1" ht="12">
      <c r="B957" s="70"/>
    </row>
    <row r="958" s="9" customFormat="1" ht="12">
      <c r="B958" s="70"/>
    </row>
    <row r="959" s="9" customFormat="1" ht="12">
      <c r="B959" s="70"/>
    </row>
    <row r="960" s="9" customFormat="1" ht="12">
      <c r="B960" s="70"/>
    </row>
    <row r="961" s="9" customFormat="1" ht="12">
      <c r="B961" s="70"/>
    </row>
    <row r="962" s="9" customFormat="1" ht="12">
      <c r="B962" s="70"/>
    </row>
    <row r="963" s="9" customFormat="1" ht="12">
      <c r="B963" s="70"/>
    </row>
    <row r="964" s="9" customFormat="1" ht="12">
      <c r="B964" s="70"/>
    </row>
    <row r="965" s="9" customFormat="1" ht="12">
      <c r="B965" s="70"/>
    </row>
    <row r="966" s="9" customFormat="1" ht="12">
      <c r="B966" s="70"/>
    </row>
    <row r="967" s="9" customFormat="1" ht="12">
      <c r="B967" s="70"/>
    </row>
    <row r="968" s="9" customFormat="1" ht="12">
      <c r="B968" s="70"/>
    </row>
    <row r="969" s="9" customFormat="1" ht="12">
      <c r="B969" s="70"/>
    </row>
    <row r="970" s="9" customFormat="1" ht="12">
      <c r="B970" s="70"/>
    </row>
    <row r="971" s="9" customFormat="1" ht="12">
      <c r="B971" s="70"/>
    </row>
    <row r="972" s="9" customFormat="1" ht="12">
      <c r="B972" s="70"/>
    </row>
    <row r="973" s="9" customFormat="1" ht="12">
      <c r="B973" s="70"/>
    </row>
    <row r="974" s="9" customFormat="1" ht="12">
      <c r="B974" s="70"/>
    </row>
    <row r="975" s="9" customFormat="1" ht="12">
      <c r="B975" s="70"/>
    </row>
    <row r="976" s="9" customFormat="1" ht="12">
      <c r="B976" s="70"/>
    </row>
    <row r="977" s="9" customFormat="1" ht="12">
      <c r="B977" s="70"/>
    </row>
    <row r="978" s="9" customFormat="1" ht="12">
      <c r="B978" s="70"/>
    </row>
    <row r="979" s="9" customFormat="1" ht="12">
      <c r="B979" s="70"/>
    </row>
    <row r="980" s="9" customFormat="1" ht="12">
      <c r="B980" s="70"/>
    </row>
    <row r="981" s="9" customFormat="1" ht="12">
      <c r="B981" s="70"/>
    </row>
    <row r="982" s="9" customFormat="1" ht="12">
      <c r="B982" s="70"/>
    </row>
    <row r="983" s="9" customFormat="1" ht="12">
      <c r="B983" s="70"/>
    </row>
    <row r="984" s="9" customFormat="1" ht="12">
      <c r="B984" s="70"/>
    </row>
    <row r="985" s="9" customFormat="1" ht="12">
      <c r="B985" s="70"/>
    </row>
    <row r="986" s="9" customFormat="1" ht="12">
      <c r="B986" s="70"/>
    </row>
    <row r="987" s="9" customFormat="1" ht="12">
      <c r="B987" s="70"/>
    </row>
    <row r="988" s="9" customFormat="1" ht="12">
      <c r="B988" s="70"/>
    </row>
    <row r="989" s="9" customFormat="1" ht="12">
      <c r="B989" s="70"/>
    </row>
    <row r="990" s="9" customFormat="1" ht="12">
      <c r="B990" s="70"/>
    </row>
    <row r="991" s="9" customFormat="1" ht="12">
      <c r="B991" s="70"/>
    </row>
    <row r="992" s="9" customFormat="1" ht="12">
      <c r="B992" s="70"/>
    </row>
    <row r="993" s="9" customFormat="1" ht="12">
      <c r="B993" s="70"/>
    </row>
    <row r="994" s="9" customFormat="1" ht="12">
      <c r="B994" s="70"/>
    </row>
    <row r="995" s="9" customFormat="1" ht="12">
      <c r="B995" s="70"/>
    </row>
    <row r="996" s="9" customFormat="1" ht="12">
      <c r="B996" s="70"/>
    </row>
    <row r="997" s="9" customFormat="1" ht="12">
      <c r="B997" s="70"/>
    </row>
    <row r="998" s="9" customFormat="1" ht="12">
      <c r="B998" s="70"/>
    </row>
    <row r="999" s="9" customFormat="1" ht="12">
      <c r="B999" s="70"/>
    </row>
    <row r="1000" s="9" customFormat="1" ht="12">
      <c r="B1000" s="70"/>
    </row>
    <row r="1001" s="9" customFormat="1" ht="12">
      <c r="B1001" s="70"/>
    </row>
    <row r="1002" s="9" customFormat="1" ht="12">
      <c r="B1002" s="70"/>
    </row>
    <row r="1003" s="9" customFormat="1" ht="12">
      <c r="B1003" s="70"/>
    </row>
    <row r="1004" s="9" customFormat="1" ht="12">
      <c r="B1004" s="70"/>
    </row>
    <row r="1005" s="9" customFormat="1" ht="12">
      <c r="B1005" s="70"/>
    </row>
    <row r="1006" s="9" customFormat="1" ht="12">
      <c r="B1006" s="70"/>
    </row>
    <row r="1007" s="9" customFormat="1" ht="12">
      <c r="B1007" s="70"/>
    </row>
    <row r="1008" s="9" customFormat="1" ht="12">
      <c r="B1008" s="70"/>
    </row>
    <row r="1009" s="9" customFormat="1" ht="12">
      <c r="B1009" s="70"/>
    </row>
    <row r="1010" s="9" customFormat="1" ht="12">
      <c r="B1010" s="70"/>
    </row>
    <row r="1011" s="9" customFormat="1" ht="12">
      <c r="B1011" s="70"/>
    </row>
    <row r="1012" s="9" customFormat="1" ht="12">
      <c r="B1012" s="70"/>
    </row>
    <row r="1013" s="9" customFormat="1" ht="12">
      <c r="B1013" s="70"/>
    </row>
    <row r="1014" s="9" customFormat="1" ht="12">
      <c r="B1014" s="70"/>
    </row>
    <row r="1015" s="9" customFormat="1" ht="12">
      <c r="B1015" s="70"/>
    </row>
    <row r="1016" s="9" customFormat="1" ht="12">
      <c r="B1016" s="70"/>
    </row>
    <row r="1017" s="9" customFormat="1" ht="12">
      <c r="B1017" s="70"/>
    </row>
    <row r="1018" s="9" customFormat="1" ht="12">
      <c r="B1018" s="70"/>
    </row>
    <row r="1019" s="9" customFormat="1" ht="12">
      <c r="B1019" s="70"/>
    </row>
    <row r="1020" s="9" customFormat="1" ht="12">
      <c r="B1020" s="70"/>
    </row>
    <row r="1021" s="9" customFormat="1" ht="12">
      <c r="B1021" s="70"/>
    </row>
    <row r="1022" s="9" customFormat="1" ht="12">
      <c r="B1022" s="70"/>
    </row>
    <row r="1023" s="9" customFormat="1" ht="12">
      <c r="B1023" s="70"/>
    </row>
    <row r="1024" s="9" customFormat="1" ht="12">
      <c r="B1024" s="70"/>
    </row>
    <row r="1025" s="9" customFormat="1" ht="12">
      <c r="B1025" s="70"/>
    </row>
    <row r="1026" s="9" customFormat="1" ht="12">
      <c r="B1026" s="70"/>
    </row>
    <row r="1027" s="9" customFormat="1" ht="12">
      <c r="B1027" s="70"/>
    </row>
    <row r="1028" s="9" customFormat="1" ht="12">
      <c r="B1028" s="70"/>
    </row>
    <row r="1029" s="9" customFormat="1" ht="12">
      <c r="B1029" s="70"/>
    </row>
    <row r="1030" s="9" customFormat="1" ht="12">
      <c r="B1030" s="70"/>
    </row>
    <row r="1031" s="9" customFormat="1" ht="12">
      <c r="B1031" s="70"/>
    </row>
    <row r="1032" s="9" customFormat="1" ht="12">
      <c r="B1032" s="70"/>
    </row>
    <row r="1033" s="9" customFormat="1" ht="12">
      <c r="B1033" s="70"/>
    </row>
    <row r="1034" s="9" customFormat="1" ht="12">
      <c r="B1034" s="70"/>
    </row>
    <row r="1035" s="9" customFormat="1" ht="12">
      <c r="B1035" s="70"/>
    </row>
    <row r="1036" s="9" customFormat="1" ht="12">
      <c r="B1036" s="70"/>
    </row>
    <row r="1037" s="9" customFormat="1" ht="12">
      <c r="B1037" s="70"/>
    </row>
    <row r="1038" s="9" customFormat="1" ht="12">
      <c r="B1038" s="70"/>
    </row>
    <row r="1039" s="9" customFormat="1" ht="12">
      <c r="B1039" s="70"/>
    </row>
    <row r="1040" s="9" customFormat="1" ht="12">
      <c r="B1040" s="70"/>
    </row>
    <row r="1041" s="9" customFormat="1" ht="12">
      <c r="B1041" s="70"/>
    </row>
    <row r="1042" s="9" customFormat="1" ht="12">
      <c r="B1042" s="70"/>
    </row>
    <row r="1043" s="9" customFormat="1" ht="12">
      <c r="B1043" s="70"/>
    </row>
    <row r="1044" s="9" customFormat="1" ht="12">
      <c r="B1044" s="70"/>
    </row>
    <row r="1045" s="9" customFormat="1" ht="12">
      <c r="B1045" s="70"/>
    </row>
    <row r="1046" s="9" customFormat="1" ht="12">
      <c r="B1046" s="70"/>
    </row>
    <row r="1047" s="9" customFormat="1" ht="12">
      <c r="B1047" s="70"/>
    </row>
    <row r="1048" s="9" customFormat="1" ht="12">
      <c r="B1048" s="70"/>
    </row>
    <row r="1049" s="9" customFormat="1" ht="12">
      <c r="B1049" s="70"/>
    </row>
    <row r="1050" s="9" customFormat="1" ht="12">
      <c r="B1050" s="70"/>
    </row>
    <row r="1051" s="9" customFormat="1" ht="12">
      <c r="B1051" s="70"/>
    </row>
    <row r="1052" s="9" customFormat="1" ht="12">
      <c r="B1052" s="70"/>
    </row>
    <row r="1053" s="9" customFormat="1" ht="12">
      <c r="B1053" s="70"/>
    </row>
    <row r="1054" s="9" customFormat="1" ht="12">
      <c r="B1054" s="70"/>
    </row>
    <row r="1055" s="9" customFormat="1" ht="12">
      <c r="B1055" s="70"/>
    </row>
    <row r="1056" s="9" customFormat="1" ht="12">
      <c r="B1056" s="70"/>
    </row>
    <row r="1057" s="9" customFormat="1" ht="12">
      <c r="B1057" s="70"/>
    </row>
    <row r="1058" s="9" customFormat="1" ht="12">
      <c r="B1058" s="70"/>
    </row>
    <row r="1059" s="9" customFormat="1" ht="12">
      <c r="B1059" s="70"/>
    </row>
    <row r="1060" s="9" customFormat="1" ht="12">
      <c r="B1060" s="70"/>
    </row>
    <row r="1061" s="9" customFormat="1" ht="12">
      <c r="B1061" s="70"/>
    </row>
    <row r="1062" s="9" customFormat="1" ht="12">
      <c r="B1062" s="70"/>
    </row>
    <row r="1063" s="9" customFormat="1" ht="12">
      <c r="B1063" s="70"/>
    </row>
    <row r="1064" s="9" customFormat="1" ht="12">
      <c r="B1064" s="70"/>
    </row>
    <row r="1065" s="9" customFormat="1" ht="12">
      <c r="B1065" s="70"/>
    </row>
    <row r="1066" s="9" customFormat="1" ht="12">
      <c r="B1066" s="70"/>
    </row>
    <row r="1067" s="9" customFormat="1" ht="12">
      <c r="B1067" s="70"/>
    </row>
    <row r="1068" s="9" customFormat="1" ht="12">
      <c r="B1068" s="70"/>
    </row>
    <row r="1069" s="9" customFormat="1" ht="12">
      <c r="B1069" s="70"/>
    </row>
    <row r="1070" s="9" customFormat="1" ht="12">
      <c r="B1070" s="70"/>
    </row>
    <row r="1071" s="9" customFormat="1" ht="12">
      <c r="B1071" s="70"/>
    </row>
    <row r="1072" s="9" customFormat="1" ht="12">
      <c r="B1072" s="70"/>
    </row>
    <row r="1073" s="9" customFormat="1" ht="12">
      <c r="B1073" s="70"/>
    </row>
    <row r="1074" s="9" customFormat="1" ht="12">
      <c r="B1074" s="70"/>
    </row>
    <row r="1075" s="9" customFormat="1" ht="12">
      <c r="B1075" s="70"/>
    </row>
    <row r="1076" s="9" customFormat="1" ht="12">
      <c r="B1076" s="70"/>
    </row>
    <row r="1077" s="9" customFormat="1" ht="12">
      <c r="B1077" s="70"/>
    </row>
    <row r="1078" s="9" customFormat="1" ht="12">
      <c r="B1078" s="70"/>
    </row>
    <row r="1079" s="9" customFormat="1" ht="12">
      <c r="B1079" s="70"/>
    </row>
    <row r="1080" s="9" customFormat="1" ht="12">
      <c r="B1080" s="70"/>
    </row>
    <row r="1081" s="9" customFormat="1" ht="12">
      <c r="B1081" s="70"/>
    </row>
    <row r="1082" s="9" customFormat="1" ht="12">
      <c r="B1082" s="70"/>
    </row>
    <row r="1083" s="9" customFormat="1" ht="12">
      <c r="B1083" s="70"/>
    </row>
    <row r="1084" s="9" customFormat="1" ht="12">
      <c r="B1084" s="70"/>
    </row>
    <row r="1085" s="9" customFormat="1" ht="12">
      <c r="B1085" s="70"/>
    </row>
    <row r="1086" s="9" customFormat="1" ht="12">
      <c r="B1086" s="70"/>
    </row>
    <row r="1087" s="9" customFormat="1" ht="12">
      <c r="B1087" s="70"/>
    </row>
    <row r="1088" s="9" customFormat="1" ht="12">
      <c r="B1088" s="70"/>
    </row>
    <row r="1089" s="9" customFormat="1" ht="12">
      <c r="B1089" s="70"/>
    </row>
    <row r="1090" s="9" customFormat="1" ht="12">
      <c r="B1090" s="70"/>
    </row>
    <row r="1091" s="9" customFormat="1" ht="12">
      <c r="B1091" s="70"/>
    </row>
    <row r="1092" s="9" customFormat="1" ht="12">
      <c r="B1092" s="70"/>
    </row>
    <row r="1093" s="9" customFormat="1" ht="12">
      <c r="B1093" s="70"/>
    </row>
    <row r="1094" s="9" customFormat="1" ht="12">
      <c r="B1094" s="70"/>
    </row>
    <row r="1095" s="9" customFormat="1" ht="12">
      <c r="B1095" s="70"/>
    </row>
    <row r="1096" s="9" customFormat="1" ht="12">
      <c r="B1096" s="70"/>
    </row>
    <row r="1097" s="9" customFormat="1" ht="12">
      <c r="B1097" s="70"/>
    </row>
    <row r="1098" s="9" customFormat="1" ht="12">
      <c r="B1098" s="70"/>
    </row>
    <row r="1099" s="9" customFormat="1" ht="12">
      <c r="B1099" s="70"/>
    </row>
    <row r="1100" s="9" customFormat="1" ht="12">
      <c r="B1100" s="70"/>
    </row>
    <row r="1101" s="9" customFormat="1" ht="12">
      <c r="B1101" s="70"/>
    </row>
    <row r="1102" s="9" customFormat="1" ht="12">
      <c r="B1102" s="70"/>
    </row>
    <row r="1103" s="9" customFormat="1" ht="12">
      <c r="B1103" s="70"/>
    </row>
    <row r="1104" s="9" customFormat="1" ht="12">
      <c r="B1104" s="70"/>
    </row>
    <row r="1105" s="9" customFormat="1" ht="12">
      <c r="B1105" s="70"/>
    </row>
    <row r="1106" s="9" customFormat="1" ht="12">
      <c r="B1106" s="70"/>
    </row>
    <row r="1107" s="9" customFormat="1" ht="12">
      <c r="B1107" s="70"/>
    </row>
    <row r="1108" s="9" customFormat="1" ht="12">
      <c r="B1108" s="70"/>
    </row>
    <row r="1109" s="9" customFormat="1" ht="12">
      <c r="B1109" s="70"/>
    </row>
    <row r="1110" s="9" customFormat="1" ht="12">
      <c r="B1110" s="70"/>
    </row>
    <row r="1111" s="9" customFormat="1" ht="12">
      <c r="B1111" s="70"/>
    </row>
    <row r="1112" s="9" customFormat="1" ht="12">
      <c r="B1112" s="70"/>
    </row>
    <row r="1113" s="9" customFormat="1" ht="12">
      <c r="B1113" s="70"/>
    </row>
    <row r="1114" s="9" customFormat="1" ht="12">
      <c r="B1114" s="70"/>
    </row>
    <row r="1115" s="9" customFormat="1" ht="12">
      <c r="B1115" s="70"/>
    </row>
    <row r="1116" s="9" customFormat="1" ht="12">
      <c r="B1116" s="70"/>
    </row>
    <row r="1117" s="9" customFormat="1" ht="12">
      <c r="B1117" s="70"/>
    </row>
    <row r="1118" s="9" customFormat="1" ht="12">
      <c r="B1118" s="70"/>
    </row>
    <row r="1119" s="9" customFormat="1" ht="12">
      <c r="B1119" s="70"/>
    </row>
    <row r="1120" s="9" customFormat="1" ht="12">
      <c r="B1120" s="70"/>
    </row>
    <row r="1121" s="9" customFormat="1" ht="12">
      <c r="B1121" s="70"/>
    </row>
    <row r="1122" s="9" customFormat="1" ht="12">
      <c r="B1122" s="70"/>
    </row>
    <row r="1123" s="9" customFormat="1" ht="12">
      <c r="B1123" s="70"/>
    </row>
    <row r="1124" s="9" customFormat="1" ht="12">
      <c r="B1124" s="70"/>
    </row>
    <row r="1125" s="9" customFormat="1" ht="12">
      <c r="B1125" s="70"/>
    </row>
    <row r="1126" s="9" customFormat="1" ht="12">
      <c r="B1126" s="70"/>
    </row>
    <row r="1127" s="9" customFormat="1" ht="12">
      <c r="B1127" s="70"/>
    </row>
    <row r="1128" s="9" customFormat="1" ht="12">
      <c r="B1128" s="70"/>
    </row>
    <row r="1129" s="9" customFormat="1" ht="12">
      <c r="B1129" s="70"/>
    </row>
    <row r="1130" s="9" customFormat="1" ht="12">
      <c r="B1130" s="70"/>
    </row>
    <row r="1131" s="9" customFormat="1" ht="12">
      <c r="B1131" s="70"/>
    </row>
    <row r="1132" s="9" customFormat="1" ht="12">
      <c r="B1132" s="70"/>
    </row>
    <row r="1133" s="9" customFormat="1" ht="12">
      <c r="B1133" s="70"/>
    </row>
    <row r="1134" s="9" customFormat="1" ht="12">
      <c r="B1134" s="70"/>
    </row>
    <row r="1135" s="9" customFormat="1" ht="12">
      <c r="B1135" s="70"/>
    </row>
    <row r="1136" s="9" customFormat="1" ht="12">
      <c r="B1136" s="70"/>
    </row>
    <row r="1137" s="9" customFormat="1" ht="12">
      <c r="B1137" s="70"/>
    </row>
    <row r="1138" s="9" customFormat="1" ht="12">
      <c r="B1138" s="70"/>
    </row>
    <row r="1139" s="9" customFormat="1" ht="12">
      <c r="B1139" s="70"/>
    </row>
    <row r="1140" s="9" customFormat="1" ht="12">
      <c r="B1140" s="70"/>
    </row>
    <row r="1141" s="9" customFormat="1" ht="12">
      <c r="B1141" s="70"/>
    </row>
    <row r="1142" s="9" customFormat="1" ht="12">
      <c r="B1142" s="70"/>
    </row>
    <row r="1143" s="9" customFormat="1" ht="12">
      <c r="B1143" s="70"/>
    </row>
    <row r="1144" s="9" customFormat="1" ht="12">
      <c r="B1144" s="70"/>
    </row>
    <row r="1145" s="9" customFormat="1" ht="12">
      <c r="B1145" s="70"/>
    </row>
    <row r="1146" s="9" customFormat="1" ht="12">
      <c r="B1146" s="70"/>
    </row>
    <row r="1147" s="9" customFormat="1" ht="12">
      <c r="B1147" s="70"/>
    </row>
    <row r="1148" s="9" customFormat="1" ht="12">
      <c r="B1148" s="70"/>
    </row>
    <row r="1149" s="9" customFormat="1" ht="12">
      <c r="B1149" s="70"/>
    </row>
    <row r="1150" s="9" customFormat="1" ht="12">
      <c r="B1150" s="70"/>
    </row>
    <row r="1151" s="9" customFormat="1" ht="12">
      <c r="B1151" s="70"/>
    </row>
    <row r="1152" s="9" customFormat="1" ht="12">
      <c r="B1152" s="70"/>
    </row>
    <row r="1153" s="9" customFormat="1" ht="12">
      <c r="B1153" s="70"/>
    </row>
    <row r="1154" s="9" customFormat="1" ht="12">
      <c r="B1154" s="70"/>
    </row>
    <row r="1155" s="9" customFormat="1" ht="12">
      <c r="B1155" s="70"/>
    </row>
    <row r="1156" s="9" customFormat="1" ht="12">
      <c r="B1156" s="70"/>
    </row>
    <row r="1157" s="9" customFormat="1" ht="12">
      <c r="B1157" s="70"/>
    </row>
    <row r="1158" s="9" customFormat="1" ht="12">
      <c r="B1158" s="70"/>
    </row>
    <row r="1159" s="9" customFormat="1" ht="12">
      <c r="B1159" s="70"/>
    </row>
    <row r="1160" s="9" customFormat="1" ht="12">
      <c r="B1160" s="70"/>
    </row>
    <row r="1161" s="9" customFormat="1" ht="12">
      <c r="B1161" s="70"/>
    </row>
    <row r="1162" s="9" customFormat="1" ht="12">
      <c r="B1162" s="70"/>
    </row>
    <row r="1163" s="9" customFormat="1" ht="12">
      <c r="B1163" s="70"/>
    </row>
    <row r="1164" s="9" customFormat="1" ht="12">
      <c r="B1164" s="70"/>
    </row>
    <row r="1165" s="9" customFormat="1" ht="12">
      <c r="B1165" s="70"/>
    </row>
    <row r="1166" s="9" customFormat="1" ht="12">
      <c r="B1166" s="70"/>
    </row>
    <row r="1167" s="9" customFormat="1" ht="12">
      <c r="B1167" s="70"/>
    </row>
    <row r="1168" s="9" customFormat="1" ht="12">
      <c r="B1168" s="70"/>
    </row>
    <row r="1169" s="9" customFormat="1" ht="12">
      <c r="B1169" s="70"/>
    </row>
    <row r="1170" s="9" customFormat="1" ht="12">
      <c r="B1170" s="70"/>
    </row>
    <row r="1171" s="9" customFormat="1" ht="12">
      <c r="B1171" s="70"/>
    </row>
    <row r="1172" s="9" customFormat="1" ht="12">
      <c r="B1172" s="70"/>
    </row>
    <row r="1173" s="9" customFormat="1" ht="12">
      <c r="B1173" s="70"/>
    </row>
    <row r="1174" s="9" customFormat="1" ht="12">
      <c r="B1174" s="70"/>
    </row>
    <row r="1175" s="9" customFormat="1" ht="12">
      <c r="B1175" s="70"/>
    </row>
    <row r="1176" s="9" customFormat="1" ht="12">
      <c r="B1176" s="70"/>
    </row>
    <row r="1177" s="9" customFormat="1" ht="12">
      <c r="B1177" s="70"/>
    </row>
    <row r="1178" s="9" customFormat="1" ht="12">
      <c r="B1178" s="70"/>
    </row>
    <row r="1179" s="9" customFormat="1" ht="12">
      <c r="B1179" s="70"/>
    </row>
    <row r="1180" s="9" customFormat="1" ht="12">
      <c r="B1180" s="70"/>
    </row>
    <row r="1181" s="9" customFormat="1" ht="12">
      <c r="B1181" s="70"/>
    </row>
    <row r="1182" s="9" customFormat="1" ht="12">
      <c r="B1182" s="70"/>
    </row>
    <row r="1183" s="9" customFormat="1" ht="12">
      <c r="B1183" s="70"/>
    </row>
    <row r="1184" s="9" customFormat="1" ht="12">
      <c r="B1184" s="70"/>
    </row>
    <row r="1185" s="9" customFormat="1" ht="12">
      <c r="B1185" s="70"/>
    </row>
    <row r="1186" s="9" customFormat="1" ht="12">
      <c r="B1186" s="70"/>
    </row>
    <row r="1187" s="9" customFormat="1" ht="12">
      <c r="B1187" s="70"/>
    </row>
    <row r="1188" s="9" customFormat="1" ht="12">
      <c r="B1188" s="70"/>
    </row>
    <row r="1189" s="9" customFormat="1" ht="12">
      <c r="B1189" s="70"/>
    </row>
    <row r="1190" s="9" customFormat="1" ht="12">
      <c r="B1190" s="70"/>
    </row>
    <row r="1191" s="9" customFormat="1" ht="12">
      <c r="B1191" s="70"/>
    </row>
    <row r="1192" s="9" customFormat="1" ht="12">
      <c r="B1192" s="70"/>
    </row>
    <row r="1193" s="9" customFormat="1" ht="12">
      <c r="B1193" s="70"/>
    </row>
    <row r="1194" s="9" customFormat="1" ht="12">
      <c r="B1194" s="70"/>
    </row>
    <row r="1195" s="9" customFormat="1" ht="12">
      <c r="B1195" s="70"/>
    </row>
    <row r="1196" s="9" customFormat="1" ht="12">
      <c r="B1196" s="70"/>
    </row>
    <row r="1197" s="9" customFormat="1" ht="12">
      <c r="B1197" s="70"/>
    </row>
    <row r="1198" s="9" customFormat="1" ht="12">
      <c r="B1198" s="70"/>
    </row>
    <row r="1199" s="9" customFormat="1" ht="12">
      <c r="B1199" s="70"/>
    </row>
    <row r="1200" s="9" customFormat="1" ht="12">
      <c r="B1200" s="70"/>
    </row>
    <row r="1201" s="9" customFormat="1" ht="12">
      <c r="B1201" s="70"/>
    </row>
    <row r="1202" s="9" customFormat="1" ht="12">
      <c r="B1202" s="70"/>
    </row>
    <row r="1203" s="9" customFormat="1" ht="12">
      <c r="B1203" s="70"/>
    </row>
    <row r="1204" s="9" customFormat="1" ht="12">
      <c r="B1204" s="70"/>
    </row>
    <row r="1205" s="9" customFormat="1" ht="12">
      <c r="B1205" s="70"/>
    </row>
    <row r="1206" s="9" customFormat="1" ht="12">
      <c r="B1206" s="70"/>
    </row>
    <row r="1207" s="9" customFormat="1" ht="12">
      <c r="B1207" s="70"/>
    </row>
    <row r="1208" s="9" customFormat="1" ht="12">
      <c r="B1208" s="70"/>
    </row>
  </sheetData>
  <sheetProtection/>
  <mergeCells count="16">
    <mergeCell ref="G289:J289"/>
    <mergeCell ref="H12:H20"/>
    <mergeCell ref="B292:D292"/>
    <mergeCell ref="B291:D291"/>
    <mergeCell ref="G291:H291"/>
    <mergeCell ref="G290:H290"/>
    <mergeCell ref="D12:D20"/>
    <mergeCell ref="E12:E20"/>
    <mergeCell ref="F12:F20"/>
    <mergeCell ref="G12:G20"/>
    <mergeCell ref="A9:J9"/>
    <mergeCell ref="J12:J20"/>
    <mergeCell ref="I12:I20"/>
    <mergeCell ref="A10:J10"/>
    <mergeCell ref="B12:B20"/>
    <mergeCell ref="C12:C20"/>
  </mergeCells>
  <printOptions horizontalCentered="1"/>
  <pageMargins left="0" right="0" top="0.09" bottom="0.19" header="0" footer="0"/>
  <pageSetup horizontalDpi="600" verticalDpi="600" orientation="landscape" paperSize="9" scale="80" r:id="rId1"/>
  <headerFooter alignWithMargins="0">
    <oddFooter>&amp;C&amp;8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AP548"/>
  <sheetViews>
    <sheetView zoomScale="75" zoomScaleNormal="75" zoomScaleSheetLayoutView="100" workbookViewId="0" topLeftCell="A1">
      <pane ySplit="11" topLeftCell="BM12" activePane="bottomLeft" state="frozen"/>
      <selection pane="topLeft" activeCell="P476" sqref="P476"/>
      <selection pane="bottomLeft" activeCell="P476" sqref="P476"/>
    </sheetView>
  </sheetViews>
  <sheetFormatPr defaultColWidth="8.8515625" defaultRowHeight="12.75"/>
  <cols>
    <col min="1" max="1" width="4.57421875" style="80" customWidth="1"/>
    <col min="2" max="2" width="5.28125" style="80" customWidth="1"/>
    <col min="3" max="3" width="54.57421875" style="80" customWidth="1"/>
    <col min="4" max="4" width="12.28125" style="80" customWidth="1"/>
    <col min="5" max="6" width="11.7109375" style="80" customWidth="1"/>
    <col min="7" max="9" width="11.7109375" style="80" hidden="1" customWidth="1"/>
    <col min="10" max="10" width="11.7109375" style="81" hidden="1" customWidth="1"/>
    <col min="11" max="11" width="13.00390625" style="81" customWidth="1"/>
    <col min="12" max="13" width="10.7109375" style="81" customWidth="1"/>
    <col min="14" max="14" width="9.140625" style="81" customWidth="1"/>
    <col min="15" max="15" width="12.7109375" style="81" customWidth="1"/>
    <col min="16" max="17" width="10.421875" style="80" bestFit="1" customWidth="1"/>
    <col min="18" max="16384" width="8.8515625" style="80" customWidth="1"/>
  </cols>
  <sheetData>
    <row r="1" spans="1:6" ht="15">
      <c r="A1" s="77" t="s">
        <v>878</v>
      </c>
      <c r="B1" s="77"/>
      <c r="C1" s="78"/>
      <c r="D1" s="79"/>
      <c r="E1" s="79"/>
      <c r="F1" s="79"/>
    </row>
    <row r="2" spans="1:6" ht="15">
      <c r="A2" s="82" t="s">
        <v>879</v>
      </c>
      <c r="B2" s="83"/>
      <c r="C2" s="83"/>
      <c r="D2" s="79"/>
      <c r="E2" s="79"/>
      <c r="F2" s="79"/>
    </row>
    <row r="3" spans="1:6" ht="16.5" customHeight="1">
      <c r="A3" s="78" t="s">
        <v>880</v>
      </c>
      <c r="B3" s="77"/>
      <c r="C3" s="84"/>
      <c r="D3" s="79"/>
      <c r="E3" s="79"/>
      <c r="F3" s="79"/>
    </row>
    <row r="4" spans="1:6" ht="12.75">
      <c r="A4" s="85"/>
      <c r="B4" s="85"/>
      <c r="C4" s="86"/>
      <c r="D4" s="85"/>
      <c r="E4" s="85"/>
      <c r="F4" s="85"/>
    </row>
    <row r="5" spans="1:10" ht="15.75">
      <c r="A5" s="87" t="s">
        <v>881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.75">
      <c r="A6" s="87" t="s">
        <v>882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.75">
      <c r="A7" s="88"/>
      <c r="B7" s="88"/>
      <c r="C7" s="88"/>
      <c r="D7" s="88"/>
      <c r="E7" s="88"/>
      <c r="F7" s="88"/>
      <c r="G7" s="88"/>
      <c r="H7" s="88"/>
      <c r="I7" s="88"/>
      <c r="J7" s="89"/>
    </row>
    <row r="8" spans="1:13" ht="12.75">
      <c r="A8" s="85"/>
      <c r="B8" s="85"/>
      <c r="C8" s="90"/>
      <c r="D8" s="90"/>
      <c r="E8" s="90"/>
      <c r="F8" s="90"/>
      <c r="G8" s="83"/>
      <c r="H8" s="91"/>
      <c r="I8" s="92"/>
      <c r="J8" s="93"/>
      <c r="M8" s="94" t="s">
        <v>883</v>
      </c>
    </row>
    <row r="9" spans="1:13" ht="20.25" customHeight="1">
      <c r="A9" s="95" t="s">
        <v>884</v>
      </c>
      <c r="B9" s="95"/>
      <c r="C9" s="95"/>
      <c r="D9" s="96" t="s">
        <v>885</v>
      </c>
      <c r="E9" s="97" t="s">
        <v>886</v>
      </c>
      <c r="F9" s="98"/>
      <c r="G9" s="99"/>
      <c r="H9" s="99"/>
      <c r="I9" s="99"/>
      <c r="J9" s="100"/>
      <c r="K9" s="101" t="s">
        <v>887</v>
      </c>
      <c r="L9" s="101"/>
      <c r="M9" s="101"/>
    </row>
    <row r="10" spans="1:13" ht="18" customHeight="1">
      <c r="A10" s="95"/>
      <c r="B10" s="95"/>
      <c r="C10" s="95"/>
      <c r="D10" s="96"/>
      <c r="E10" s="102" t="s">
        <v>888</v>
      </c>
      <c r="F10" s="103"/>
      <c r="G10" s="104" t="s">
        <v>889</v>
      </c>
      <c r="H10" s="105"/>
      <c r="I10" s="105"/>
      <c r="J10" s="106"/>
      <c r="K10" s="107">
        <v>2015</v>
      </c>
      <c r="L10" s="108">
        <v>2016</v>
      </c>
      <c r="M10" s="109">
        <v>2017</v>
      </c>
    </row>
    <row r="11" spans="1:13" ht="59.25" customHeight="1">
      <c r="A11" s="95"/>
      <c r="B11" s="95"/>
      <c r="C11" s="95"/>
      <c r="D11" s="96"/>
      <c r="E11" s="110" t="s">
        <v>890</v>
      </c>
      <c r="F11" s="111" t="s">
        <v>891</v>
      </c>
      <c r="G11" s="112" t="s">
        <v>892</v>
      </c>
      <c r="H11" s="113" t="s">
        <v>893</v>
      </c>
      <c r="I11" s="113" t="s">
        <v>894</v>
      </c>
      <c r="J11" s="114" t="s">
        <v>895</v>
      </c>
      <c r="K11" s="115"/>
      <c r="L11" s="116"/>
      <c r="M11" s="117"/>
    </row>
    <row r="12" spans="1:16" ht="34.5" customHeight="1">
      <c r="A12" s="118" t="s">
        <v>896</v>
      </c>
      <c r="B12" s="119"/>
      <c r="C12" s="120"/>
      <c r="D12" s="120"/>
      <c r="E12" s="121">
        <f aca="true" t="shared" si="0" ref="E12:K12">E13+E131</f>
        <v>5357</v>
      </c>
      <c r="F12" s="121">
        <f t="shared" si="0"/>
        <v>0</v>
      </c>
      <c r="G12" s="121">
        <f t="shared" si="0"/>
        <v>3000</v>
      </c>
      <c r="H12" s="121">
        <f t="shared" si="0"/>
        <v>2357</v>
      </c>
      <c r="I12" s="121">
        <f t="shared" si="0"/>
        <v>0</v>
      </c>
      <c r="J12" s="121">
        <f t="shared" si="0"/>
        <v>0</v>
      </c>
      <c r="K12" s="121">
        <f t="shared" si="0"/>
        <v>0</v>
      </c>
      <c r="L12" s="122"/>
      <c r="M12" s="122"/>
      <c r="N12" s="123"/>
      <c r="P12" s="81"/>
    </row>
    <row r="13" spans="1:13" ht="18">
      <c r="A13" s="124" t="s">
        <v>897</v>
      </c>
      <c r="B13" s="125"/>
      <c r="C13" s="126"/>
      <c r="D13" s="127"/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9">
        <v>0</v>
      </c>
      <c r="K13" s="129">
        <v>0</v>
      </c>
      <c r="L13" s="129">
        <v>0</v>
      </c>
      <c r="M13" s="129">
        <v>0</v>
      </c>
    </row>
    <row r="14" spans="1:13" ht="30.75" customHeight="1" hidden="1">
      <c r="A14" s="130" t="s">
        <v>898</v>
      </c>
      <c r="B14" s="130"/>
      <c r="C14" s="130"/>
      <c r="D14" s="127"/>
      <c r="E14" s="128"/>
      <c r="F14" s="128"/>
      <c r="G14" s="128"/>
      <c r="H14" s="128"/>
      <c r="I14" s="128"/>
      <c r="J14" s="129"/>
      <c r="K14" s="129"/>
      <c r="L14" s="129"/>
      <c r="M14" s="129"/>
    </row>
    <row r="15" spans="1:13" ht="17.25" customHeight="1" hidden="1">
      <c r="A15" s="131" t="s">
        <v>899</v>
      </c>
      <c r="B15" s="131"/>
      <c r="C15" s="131"/>
      <c r="D15" s="132" t="s">
        <v>900</v>
      </c>
      <c r="E15" s="128"/>
      <c r="F15" s="128"/>
      <c r="G15" s="128"/>
      <c r="H15" s="128"/>
      <c r="I15" s="128"/>
      <c r="J15" s="129"/>
      <c r="K15" s="129"/>
      <c r="L15" s="129"/>
      <c r="M15" s="129"/>
    </row>
    <row r="16" spans="1:13" ht="19.5" customHeight="1" hidden="1">
      <c r="A16" s="133" t="s">
        <v>901</v>
      </c>
      <c r="B16" s="134"/>
      <c r="C16" s="135"/>
      <c r="D16" s="136" t="s">
        <v>902</v>
      </c>
      <c r="E16" s="128"/>
      <c r="F16" s="128"/>
      <c r="G16" s="128"/>
      <c r="H16" s="128"/>
      <c r="I16" s="128"/>
      <c r="J16" s="129"/>
      <c r="K16" s="129"/>
      <c r="L16" s="129"/>
      <c r="M16" s="129"/>
    </row>
    <row r="17" spans="1:13" ht="12.75" hidden="1">
      <c r="A17" s="137" t="s">
        <v>903</v>
      </c>
      <c r="B17" s="134"/>
      <c r="C17" s="127"/>
      <c r="D17" s="136"/>
      <c r="E17" s="128"/>
      <c r="F17" s="128"/>
      <c r="G17" s="128"/>
      <c r="H17" s="128"/>
      <c r="I17" s="128"/>
      <c r="J17" s="129"/>
      <c r="K17" s="129"/>
      <c r="L17" s="129"/>
      <c r="M17" s="129"/>
    </row>
    <row r="18" spans="1:13" ht="12.75" hidden="1">
      <c r="A18" s="134"/>
      <c r="B18" s="138" t="s">
        <v>904</v>
      </c>
      <c r="C18" s="127"/>
      <c r="D18" s="136" t="s">
        <v>905</v>
      </c>
      <c r="E18" s="128"/>
      <c r="F18" s="128"/>
      <c r="G18" s="128"/>
      <c r="H18" s="128"/>
      <c r="I18" s="128"/>
      <c r="J18" s="129"/>
      <c r="K18" s="129"/>
      <c r="L18" s="129"/>
      <c r="M18" s="129"/>
    </row>
    <row r="19" spans="1:13" ht="12.75" hidden="1">
      <c r="A19" s="134"/>
      <c r="B19" s="138"/>
      <c r="C19" s="127" t="s">
        <v>906</v>
      </c>
      <c r="D19" s="136" t="s">
        <v>907</v>
      </c>
      <c r="E19" s="128"/>
      <c r="F19" s="128"/>
      <c r="G19" s="128"/>
      <c r="H19" s="128"/>
      <c r="I19" s="128"/>
      <c r="J19" s="129"/>
      <c r="K19" s="129"/>
      <c r="L19" s="129"/>
      <c r="M19" s="129"/>
    </row>
    <row r="20" spans="1:13" s="144" customFormat="1" ht="18" customHeight="1" hidden="1">
      <c r="A20" s="139" t="s">
        <v>908</v>
      </c>
      <c r="B20" s="139"/>
      <c r="C20" s="140"/>
      <c r="D20" s="141" t="s">
        <v>909</v>
      </c>
      <c r="E20" s="142"/>
      <c r="F20" s="142"/>
      <c r="G20" s="142"/>
      <c r="H20" s="142"/>
      <c r="I20" s="142"/>
      <c r="J20" s="142"/>
      <c r="K20" s="143"/>
      <c r="L20" s="143"/>
      <c r="M20" s="143"/>
    </row>
    <row r="21" spans="1:13" s="151" customFormat="1" ht="18" customHeight="1" hidden="1">
      <c r="A21" s="145"/>
      <c r="B21" s="146" t="s">
        <v>910</v>
      </c>
      <c r="C21" s="147"/>
      <c r="D21" s="148" t="s">
        <v>911</v>
      </c>
      <c r="E21" s="149"/>
      <c r="F21" s="149"/>
      <c r="G21" s="149"/>
      <c r="H21" s="149"/>
      <c r="I21" s="149"/>
      <c r="J21" s="149"/>
      <c r="K21" s="150"/>
      <c r="L21" s="150"/>
      <c r="M21" s="150"/>
    </row>
    <row r="22" spans="1:13" s="144" customFormat="1" ht="18" customHeight="1" hidden="1">
      <c r="A22" s="152"/>
      <c r="B22" s="153" t="s">
        <v>912</v>
      </c>
      <c r="C22" s="154"/>
      <c r="D22" s="155" t="s">
        <v>913</v>
      </c>
      <c r="E22" s="142"/>
      <c r="F22" s="142"/>
      <c r="G22" s="142"/>
      <c r="H22" s="142"/>
      <c r="I22" s="142"/>
      <c r="J22" s="142"/>
      <c r="K22" s="143"/>
      <c r="L22" s="143"/>
      <c r="M22" s="143"/>
    </row>
    <row r="23" spans="1:13" ht="32.25" customHeight="1" hidden="1">
      <c r="A23" s="156" t="s">
        <v>914</v>
      </c>
      <c r="B23" s="156"/>
      <c r="C23" s="156"/>
      <c r="D23" s="157" t="s">
        <v>915</v>
      </c>
      <c r="E23" s="128"/>
      <c r="F23" s="128"/>
      <c r="G23" s="128"/>
      <c r="H23" s="128"/>
      <c r="I23" s="128"/>
      <c r="J23" s="129"/>
      <c r="K23" s="129"/>
      <c r="L23" s="129"/>
      <c r="M23" s="129"/>
    </row>
    <row r="24" spans="1:13" ht="15.75" hidden="1">
      <c r="A24" s="133" t="s">
        <v>916</v>
      </c>
      <c r="B24" s="134"/>
      <c r="C24" s="135"/>
      <c r="D24" s="136" t="s">
        <v>917</v>
      </c>
      <c r="E24" s="128"/>
      <c r="F24" s="128"/>
      <c r="G24" s="128"/>
      <c r="H24" s="128"/>
      <c r="I24" s="128"/>
      <c r="J24" s="129"/>
      <c r="K24" s="129"/>
      <c r="L24" s="129"/>
      <c r="M24" s="129"/>
    </row>
    <row r="25" spans="1:13" ht="12.75" hidden="1">
      <c r="A25" s="137" t="s">
        <v>903</v>
      </c>
      <c r="B25" s="134"/>
      <c r="C25" s="127"/>
      <c r="D25" s="136"/>
      <c r="E25" s="128"/>
      <c r="F25" s="128"/>
      <c r="G25" s="128"/>
      <c r="H25" s="128"/>
      <c r="I25" s="128"/>
      <c r="J25" s="129"/>
      <c r="K25" s="129"/>
      <c r="L25" s="129"/>
      <c r="M25" s="129"/>
    </row>
    <row r="26" spans="1:13" ht="14.25" hidden="1">
      <c r="A26" s="137"/>
      <c r="B26" s="158" t="s">
        <v>918</v>
      </c>
      <c r="C26" s="159"/>
      <c r="D26" s="160" t="s">
        <v>919</v>
      </c>
      <c r="E26" s="128"/>
      <c r="F26" s="128"/>
      <c r="G26" s="128"/>
      <c r="H26" s="128"/>
      <c r="I26" s="128"/>
      <c r="J26" s="129"/>
      <c r="K26" s="129"/>
      <c r="L26" s="129"/>
      <c r="M26" s="129"/>
    </row>
    <row r="27" spans="1:13" ht="34.5" customHeight="1" hidden="1">
      <c r="A27" s="161" t="s">
        <v>920</v>
      </c>
      <c r="B27" s="162"/>
      <c r="C27" s="162"/>
      <c r="D27" s="136" t="s">
        <v>921</v>
      </c>
      <c r="E27" s="128"/>
      <c r="F27" s="128"/>
      <c r="G27" s="128"/>
      <c r="H27" s="128"/>
      <c r="I27" s="128"/>
      <c r="J27" s="129"/>
      <c r="K27" s="129"/>
      <c r="L27" s="129"/>
      <c r="M27" s="129"/>
    </row>
    <row r="28" spans="1:13" ht="12.75" hidden="1">
      <c r="A28" s="137" t="s">
        <v>903</v>
      </c>
      <c r="B28" s="134"/>
      <c r="C28" s="127"/>
      <c r="D28" s="136"/>
      <c r="E28" s="128"/>
      <c r="F28" s="128"/>
      <c r="G28" s="128"/>
      <c r="H28" s="128"/>
      <c r="I28" s="128"/>
      <c r="J28" s="129"/>
      <c r="K28" s="129"/>
      <c r="L28" s="129"/>
      <c r="M28" s="129"/>
    </row>
    <row r="29" spans="1:13" s="151" customFormat="1" ht="18" customHeight="1" hidden="1">
      <c r="A29" s="163"/>
      <c r="B29" s="164" t="s">
        <v>922</v>
      </c>
      <c r="C29" s="147"/>
      <c r="D29" s="148" t="s">
        <v>923</v>
      </c>
      <c r="E29" s="149"/>
      <c r="F29" s="149"/>
      <c r="G29" s="149"/>
      <c r="H29" s="149"/>
      <c r="I29" s="149"/>
      <c r="J29" s="149"/>
      <c r="K29" s="150"/>
      <c r="L29" s="150"/>
      <c r="M29" s="150"/>
    </row>
    <row r="30" spans="1:13" s="151" customFormat="1" ht="18" customHeight="1" hidden="1">
      <c r="A30" s="163"/>
      <c r="B30" s="164"/>
      <c r="C30" s="165" t="s">
        <v>924</v>
      </c>
      <c r="D30" s="148" t="s">
        <v>925</v>
      </c>
      <c r="E30" s="149"/>
      <c r="F30" s="149"/>
      <c r="G30" s="149"/>
      <c r="H30" s="149"/>
      <c r="I30" s="149"/>
      <c r="J30" s="149"/>
      <c r="K30" s="150"/>
      <c r="L30" s="150"/>
      <c r="M30" s="150"/>
    </row>
    <row r="31" spans="1:13" ht="31.5" customHeight="1" hidden="1">
      <c r="A31" s="134"/>
      <c r="B31" s="166" t="s">
        <v>926</v>
      </c>
      <c r="C31" s="167"/>
      <c r="D31" s="168" t="s">
        <v>927</v>
      </c>
      <c r="E31" s="128"/>
      <c r="F31" s="128"/>
      <c r="G31" s="128"/>
      <c r="H31" s="128"/>
      <c r="I31" s="128"/>
      <c r="J31" s="129"/>
      <c r="K31" s="129"/>
      <c r="L31" s="129"/>
      <c r="M31" s="129"/>
    </row>
    <row r="32" spans="1:13" ht="14.25" hidden="1">
      <c r="A32" s="134"/>
      <c r="B32" s="169" t="s">
        <v>928</v>
      </c>
      <c r="C32" s="170"/>
      <c r="D32" s="168" t="s">
        <v>929</v>
      </c>
      <c r="E32" s="128"/>
      <c r="F32" s="128"/>
      <c r="G32" s="128"/>
      <c r="H32" s="128"/>
      <c r="I32" s="128"/>
      <c r="J32" s="129"/>
      <c r="K32" s="129"/>
      <c r="L32" s="129"/>
      <c r="M32" s="129"/>
    </row>
    <row r="33" spans="1:13" ht="30" customHeight="1" hidden="1">
      <c r="A33" s="156" t="s">
        <v>930</v>
      </c>
      <c r="B33" s="156"/>
      <c r="C33" s="156"/>
      <c r="D33" s="171" t="s">
        <v>931</v>
      </c>
      <c r="E33" s="128"/>
      <c r="F33" s="128"/>
      <c r="G33" s="128"/>
      <c r="H33" s="128"/>
      <c r="I33" s="128"/>
      <c r="J33" s="129"/>
      <c r="K33" s="129"/>
      <c r="L33" s="129"/>
      <c r="M33" s="129"/>
    </row>
    <row r="34" spans="1:13" ht="33.75" customHeight="1" hidden="1">
      <c r="A34" s="161" t="s">
        <v>932</v>
      </c>
      <c r="B34" s="162"/>
      <c r="C34" s="162"/>
      <c r="D34" s="136" t="s">
        <v>933</v>
      </c>
      <c r="E34" s="128"/>
      <c r="F34" s="128"/>
      <c r="G34" s="128"/>
      <c r="H34" s="128"/>
      <c r="I34" s="128"/>
      <c r="J34" s="129"/>
      <c r="K34" s="129"/>
      <c r="L34" s="129"/>
      <c r="M34" s="129"/>
    </row>
    <row r="35" spans="1:13" ht="12.75" hidden="1">
      <c r="A35" s="137" t="s">
        <v>903</v>
      </c>
      <c r="B35" s="134"/>
      <c r="C35" s="127"/>
      <c r="D35" s="136"/>
      <c r="E35" s="128"/>
      <c r="F35" s="128"/>
      <c r="G35" s="128"/>
      <c r="H35" s="128"/>
      <c r="I35" s="128"/>
      <c r="J35" s="129"/>
      <c r="K35" s="129"/>
      <c r="L35" s="129"/>
      <c r="M35" s="129"/>
    </row>
    <row r="36" spans="1:13" ht="14.25" hidden="1">
      <c r="A36" s="137"/>
      <c r="B36" s="158" t="s">
        <v>934</v>
      </c>
      <c r="C36" s="159"/>
      <c r="D36" s="160" t="s">
        <v>935</v>
      </c>
      <c r="E36" s="128"/>
      <c r="F36" s="128"/>
      <c r="G36" s="128"/>
      <c r="H36" s="128"/>
      <c r="I36" s="128"/>
      <c r="J36" s="129"/>
      <c r="K36" s="129"/>
      <c r="L36" s="129"/>
      <c r="M36" s="129"/>
    </row>
    <row r="37" spans="1:13" ht="14.25" hidden="1">
      <c r="A37" s="137"/>
      <c r="B37" s="158"/>
      <c r="C37" s="172" t="s">
        <v>936</v>
      </c>
      <c r="D37" s="160" t="s">
        <v>937</v>
      </c>
      <c r="E37" s="128"/>
      <c r="F37" s="128"/>
      <c r="G37" s="128"/>
      <c r="H37" s="128"/>
      <c r="I37" s="128"/>
      <c r="J37" s="129"/>
      <c r="K37" s="129"/>
      <c r="L37" s="129"/>
      <c r="M37" s="129"/>
    </row>
    <row r="38" spans="1:13" ht="14.25" hidden="1">
      <c r="A38" s="137"/>
      <c r="B38" s="158"/>
      <c r="C38" s="172" t="s">
        <v>938</v>
      </c>
      <c r="D38" s="160" t="s">
        <v>939</v>
      </c>
      <c r="E38" s="128"/>
      <c r="F38" s="128"/>
      <c r="G38" s="128"/>
      <c r="H38" s="128"/>
      <c r="I38" s="128"/>
      <c r="J38" s="129"/>
      <c r="K38" s="129"/>
      <c r="L38" s="129"/>
      <c r="M38" s="129"/>
    </row>
    <row r="39" spans="1:13" ht="15" hidden="1">
      <c r="A39" s="137"/>
      <c r="B39" s="158" t="s">
        <v>940</v>
      </c>
      <c r="C39" s="173"/>
      <c r="D39" s="160" t="s">
        <v>941</v>
      </c>
      <c r="E39" s="128"/>
      <c r="F39" s="128"/>
      <c r="G39" s="128"/>
      <c r="H39" s="128"/>
      <c r="I39" s="128"/>
      <c r="J39" s="129"/>
      <c r="K39" s="129"/>
      <c r="L39" s="129"/>
      <c r="M39" s="129"/>
    </row>
    <row r="40" spans="1:13" ht="14.25" hidden="1">
      <c r="A40" s="137"/>
      <c r="B40" s="158"/>
      <c r="C40" s="174" t="s">
        <v>942</v>
      </c>
      <c r="D40" s="160" t="s">
        <v>943</v>
      </c>
      <c r="E40" s="128"/>
      <c r="F40" s="128"/>
      <c r="G40" s="128"/>
      <c r="H40" s="128"/>
      <c r="I40" s="128"/>
      <c r="J40" s="129"/>
      <c r="K40" s="129"/>
      <c r="L40" s="129"/>
      <c r="M40" s="129"/>
    </row>
    <row r="41" spans="1:13" ht="14.25" hidden="1">
      <c r="A41" s="137"/>
      <c r="B41" s="158"/>
      <c r="C41" s="174" t="s">
        <v>944</v>
      </c>
      <c r="D41" s="160" t="s">
        <v>945</v>
      </c>
      <c r="E41" s="128"/>
      <c r="F41" s="128"/>
      <c r="G41" s="128"/>
      <c r="H41" s="128"/>
      <c r="I41" s="128"/>
      <c r="J41" s="129"/>
      <c r="K41" s="129"/>
      <c r="L41" s="129"/>
      <c r="M41" s="129"/>
    </row>
    <row r="42" spans="1:13" ht="14.25" hidden="1">
      <c r="A42" s="137"/>
      <c r="B42" s="158"/>
      <c r="C42" s="175" t="s">
        <v>946</v>
      </c>
      <c r="D42" s="160" t="s">
        <v>947</v>
      </c>
      <c r="E42" s="128"/>
      <c r="F42" s="128"/>
      <c r="G42" s="128"/>
      <c r="H42" s="128"/>
      <c r="I42" s="128"/>
      <c r="J42" s="129"/>
      <c r="K42" s="129"/>
      <c r="L42" s="129"/>
      <c r="M42" s="129"/>
    </row>
    <row r="43" spans="1:13" s="151" customFormat="1" ht="18" customHeight="1" hidden="1">
      <c r="A43" s="163"/>
      <c r="B43" s="165" t="s">
        <v>948</v>
      </c>
      <c r="C43" s="165"/>
      <c r="D43" s="148" t="s">
        <v>949</v>
      </c>
      <c r="E43" s="149"/>
      <c r="F43" s="149"/>
      <c r="G43" s="149"/>
      <c r="H43" s="149"/>
      <c r="I43" s="149"/>
      <c r="J43" s="149"/>
      <c r="K43" s="150"/>
      <c r="L43" s="150"/>
      <c r="M43" s="150"/>
    </row>
    <row r="44" spans="1:13" ht="14.25" hidden="1">
      <c r="A44" s="176"/>
      <c r="B44" s="177" t="s">
        <v>950</v>
      </c>
      <c r="C44" s="178"/>
      <c r="D44" s="160" t="s">
        <v>951</v>
      </c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5" customHeight="1" hidden="1">
      <c r="A45" s="176"/>
      <c r="B45" s="177"/>
      <c r="C45" s="174" t="s">
        <v>952</v>
      </c>
      <c r="D45" s="160" t="s">
        <v>953</v>
      </c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s="151" customFormat="1" ht="18" customHeight="1" hidden="1">
      <c r="A46" s="163"/>
      <c r="B46" s="165" t="s">
        <v>954</v>
      </c>
      <c r="C46" s="165"/>
      <c r="D46" s="148" t="s">
        <v>955</v>
      </c>
      <c r="E46" s="149"/>
      <c r="F46" s="149"/>
      <c r="G46" s="149"/>
      <c r="H46" s="149"/>
      <c r="I46" s="149"/>
      <c r="J46" s="149"/>
      <c r="K46" s="150"/>
      <c r="L46" s="150"/>
      <c r="M46" s="150"/>
    </row>
    <row r="47" spans="1:13" s="151" customFormat="1" ht="18" customHeight="1" hidden="1">
      <c r="A47" s="163"/>
      <c r="B47" s="165"/>
      <c r="C47" s="179" t="s">
        <v>956</v>
      </c>
      <c r="D47" s="148" t="s">
        <v>957</v>
      </c>
      <c r="E47" s="149"/>
      <c r="F47" s="149"/>
      <c r="G47" s="149"/>
      <c r="H47" s="149"/>
      <c r="I47" s="149"/>
      <c r="J47" s="149"/>
      <c r="K47" s="150"/>
      <c r="L47" s="150"/>
      <c r="M47" s="150"/>
    </row>
    <row r="48" spans="1:13" s="151" customFormat="1" ht="18" customHeight="1" hidden="1">
      <c r="A48" s="163"/>
      <c r="B48" s="165"/>
      <c r="C48" s="165" t="s">
        <v>958</v>
      </c>
      <c r="D48" s="148" t="s">
        <v>959</v>
      </c>
      <c r="E48" s="149"/>
      <c r="F48" s="149"/>
      <c r="G48" s="149"/>
      <c r="H48" s="149"/>
      <c r="I48" s="149"/>
      <c r="J48" s="149"/>
      <c r="K48" s="150"/>
      <c r="L48" s="150"/>
      <c r="M48" s="150"/>
    </row>
    <row r="49" spans="1:13" ht="14.25" hidden="1">
      <c r="A49" s="137"/>
      <c r="B49" s="180" t="s">
        <v>960</v>
      </c>
      <c r="C49" s="180"/>
      <c r="D49" s="160" t="s">
        <v>961</v>
      </c>
      <c r="E49" s="128"/>
      <c r="F49" s="128"/>
      <c r="G49" s="128"/>
      <c r="H49" s="128"/>
      <c r="I49" s="128"/>
      <c r="J49" s="129"/>
      <c r="K49" s="129"/>
      <c r="L49" s="129"/>
      <c r="M49" s="129"/>
    </row>
    <row r="50" spans="1:13" ht="15.75" hidden="1">
      <c r="A50" s="181" t="s">
        <v>962</v>
      </c>
      <c r="B50" s="180"/>
      <c r="C50" s="180"/>
      <c r="D50" s="160" t="s">
        <v>963</v>
      </c>
      <c r="E50" s="128"/>
      <c r="F50" s="128"/>
      <c r="G50" s="128"/>
      <c r="H50" s="128"/>
      <c r="I50" s="128"/>
      <c r="J50" s="129"/>
      <c r="K50" s="129"/>
      <c r="L50" s="129"/>
      <c r="M50" s="129"/>
    </row>
    <row r="51" spans="1:13" ht="14.25" hidden="1">
      <c r="A51" s="137" t="s">
        <v>903</v>
      </c>
      <c r="B51" s="180"/>
      <c r="C51" s="180"/>
      <c r="D51" s="160"/>
      <c r="E51" s="128"/>
      <c r="F51" s="128"/>
      <c r="G51" s="128"/>
      <c r="H51" s="128"/>
      <c r="I51" s="128"/>
      <c r="J51" s="129"/>
      <c r="K51" s="129"/>
      <c r="L51" s="129"/>
      <c r="M51" s="129"/>
    </row>
    <row r="52" spans="1:13" ht="31.5" customHeight="1" hidden="1">
      <c r="A52" s="137"/>
      <c r="B52" s="182" t="s">
        <v>964</v>
      </c>
      <c r="C52" s="162"/>
      <c r="D52" s="160" t="s">
        <v>965</v>
      </c>
      <c r="E52" s="128"/>
      <c r="F52" s="128"/>
      <c r="G52" s="128"/>
      <c r="H52" s="128"/>
      <c r="I52" s="128"/>
      <c r="J52" s="129"/>
      <c r="K52" s="129"/>
      <c r="L52" s="129"/>
      <c r="M52" s="129"/>
    </row>
    <row r="53" spans="1:13" ht="14.25" hidden="1">
      <c r="A53" s="137"/>
      <c r="B53" s="180"/>
      <c r="C53" s="180" t="s">
        <v>966</v>
      </c>
      <c r="D53" s="155" t="s">
        <v>967</v>
      </c>
      <c r="E53" s="128"/>
      <c r="F53" s="128"/>
      <c r="G53" s="128"/>
      <c r="H53" s="128"/>
      <c r="I53" s="128"/>
      <c r="J53" s="129"/>
      <c r="K53" s="129"/>
      <c r="L53" s="129"/>
      <c r="M53" s="129"/>
    </row>
    <row r="54" spans="1:13" s="151" customFormat="1" ht="14.25" customHeight="1" hidden="1">
      <c r="A54" s="146"/>
      <c r="B54" s="146"/>
      <c r="C54" s="146" t="s">
        <v>968</v>
      </c>
      <c r="D54" s="183" t="s">
        <v>969</v>
      </c>
      <c r="E54" s="149"/>
      <c r="F54" s="149"/>
      <c r="G54" s="149"/>
      <c r="H54" s="149"/>
      <c r="I54" s="149"/>
      <c r="J54" s="149"/>
      <c r="K54" s="150"/>
      <c r="L54" s="150"/>
      <c r="M54" s="150"/>
    </row>
    <row r="55" spans="1:13" s="151" customFormat="1" ht="13.5" customHeight="1" hidden="1">
      <c r="A55" s="146"/>
      <c r="B55" s="146" t="s">
        <v>970</v>
      </c>
      <c r="C55" s="146"/>
      <c r="D55" s="148" t="s">
        <v>971</v>
      </c>
      <c r="E55" s="149"/>
      <c r="F55" s="149"/>
      <c r="G55" s="149"/>
      <c r="H55" s="149"/>
      <c r="I55" s="149"/>
      <c r="J55" s="149"/>
      <c r="K55" s="150"/>
      <c r="L55" s="150"/>
      <c r="M55" s="150"/>
    </row>
    <row r="56" spans="1:13" ht="14.25" hidden="1">
      <c r="A56" s="137"/>
      <c r="B56" s="180" t="s">
        <v>972</v>
      </c>
      <c r="C56" s="180"/>
      <c r="D56" s="160" t="s">
        <v>973</v>
      </c>
      <c r="E56" s="128"/>
      <c r="F56" s="128"/>
      <c r="G56" s="128"/>
      <c r="H56" s="128"/>
      <c r="I56" s="128"/>
      <c r="J56" s="129"/>
      <c r="K56" s="129"/>
      <c r="L56" s="129"/>
      <c r="M56" s="129"/>
    </row>
    <row r="57" spans="1:13" ht="14.25" hidden="1">
      <c r="A57" s="137"/>
      <c r="B57" s="180"/>
      <c r="C57" s="180" t="s">
        <v>974</v>
      </c>
      <c r="D57" s="160" t="s">
        <v>975</v>
      </c>
      <c r="E57" s="128"/>
      <c r="F57" s="128"/>
      <c r="G57" s="128"/>
      <c r="H57" s="128"/>
      <c r="I57" s="128"/>
      <c r="J57" s="129"/>
      <c r="K57" s="129"/>
      <c r="L57" s="129"/>
      <c r="M57" s="129"/>
    </row>
    <row r="58" spans="1:13" ht="33" customHeight="1" hidden="1">
      <c r="A58" s="161" t="s">
        <v>669</v>
      </c>
      <c r="B58" s="167"/>
      <c r="C58" s="167"/>
      <c r="D58" s="184" t="s">
        <v>976</v>
      </c>
      <c r="E58" s="128"/>
      <c r="F58" s="128"/>
      <c r="G58" s="128"/>
      <c r="H58" s="128"/>
      <c r="I58" s="128"/>
      <c r="J58" s="129"/>
      <c r="K58" s="129"/>
      <c r="L58" s="129"/>
      <c r="M58" s="129"/>
    </row>
    <row r="59" spans="1:13" ht="12.75" hidden="1">
      <c r="A59" s="137" t="s">
        <v>903</v>
      </c>
      <c r="B59" s="134"/>
      <c r="C59" s="127"/>
      <c r="D59" s="136"/>
      <c r="E59" s="128"/>
      <c r="F59" s="128"/>
      <c r="G59" s="128"/>
      <c r="H59" s="128"/>
      <c r="I59" s="128"/>
      <c r="J59" s="129"/>
      <c r="K59" s="129"/>
      <c r="L59" s="129"/>
      <c r="M59" s="129"/>
    </row>
    <row r="60" spans="1:13" ht="39" customHeight="1" hidden="1">
      <c r="A60" s="137"/>
      <c r="B60" s="185" t="s">
        <v>977</v>
      </c>
      <c r="C60" s="185"/>
      <c r="D60" s="136" t="s">
        <v>978</v>
      </c>
      <c r="E60" s="128"/>
      <c r="F60" s="128"/>
      <c r="G60" s="128"/>
      <c r="H60" s="128"/>
      <c r="I60" s="128"/>
      <c r="J60" s="129"/>
      <c r="K60" s="129"/>
      <c r="L60" s="129"/>
      <c r="M60" s="129"/>
    </row>
    <row r="61" spans="1:13" ht="12.75" hidden="1">
      <c r="A61" s="137"/>
      <c r="B61" s="134"/>
      <c r="C61" s="127" t="s">
        <v>979</v>
      </c>
      <c r="D61" s="136" t="s">
        <v>980</v>
      </c>
      <c r="E61" s="128"/>
      <c r="F61" s="128"/>
      <c r="G61" s="128"/>
      <c r="H61" s="128"/>
      <c r="I61" s="128"/>
      <c r="J61" s="129"/>
      <c r="K61" s="129"/>
      <c r="L61" s="129"/>
      <c r="M61" s="129"/>
    </row>
    <row r="62" spans="1:13" ht="12.75" hidden="1">
      <c r="A62" s="137"/>
      <c r="B62" s="134"/>
      <c r="C62" s="127" t="s">
        <v>981</v>
      </c>
      <c r="D62" s="136" t="s">
        <v>982</v>
      </c>
      <c r="E62" s="128"/>
      <c r="F62" s="128"/>
      <c r="G62" s="128"/>
      <c r="H62" s="128"/>
      <c r="I62" s="128"/>
      <c r="J62" s="129"/>
      <c r="K62" s="129"/>
      <c r="L62" s="129"/>
      <c r="M62" s="129"/>
    </row>
    <row r="63" spans="1:13" ht="12.75" hidden="1">
      <c r="A63" s="137"/>
      <c r="B63" s="134"/>
      <c r="C63" s="127" t="s">
        <v>983</v>
      </c>
      <c r="D63" s="136" t="s">
        <v>984</v>
      </c>
      <c r="E63" s="128"/>
      <c r="F63" s="128"/>
      <c r="G63" s="128"/>
      <c r="H63" s="128"/>
      <c r="I63" s="128"/>
      <c r="J63" s="129"/>
      <c r="K63" s="129"/>
      <c r="L63" s="129"/>
      <c r="M63" s="129"/>
    </row>
    <row r="64" spans="1:13" ht="12.75" hidden="1">
      <c r="A64" s="137"/>
      <c r="B64" s="134"/>
      <c r="C64" s="127" t="s">
        <v>985</v>
      </c>
      <c r="D64" s="136" t="s">
        <v>986</v>
      </c>
      <c r="E64" s="128"/>
      <c r="F64" s="128"/>
      <c r="G64" s="128"/>
      <c r="H64" s="128"/>
      <c r="I64" s="128"/>
      <c r="J64" s="129"/>
      <c r="K64" s="129"/>
      <c r="L64" s="129"/>
      <c r="M64" s="129"/>
    </row>
    <row r="65" spans="1:13" ht="12.75" hidden="1">
      <c r="A65" s="137"/>
      <c r="B65" s="134"/>
      <c r="C65" s="127" t="s">
        <v>987</v>
      </c>
      <c r="D65" s="136" t="s">
        <v>988</v>
      </c>
      <c r="E65" s="128"/>
      <c r="F65" s="128"/>
      <c r="G65" s="128"/>
      <c r="H65" s="128"/>
      <c r="I65" s="128"/>
      <c r="J65" s="129"/>
      <c r="K65" s="129"/>
      <c r="L65" s="129"/>
      <c r="M65" s="129"/>
    </row>
    <row r="66" spans="1:13" ht="12.75" hidden="1">
      <c r="A66" s="137"/>
      <c r="B66" s="134"/>
      <c r="C66" s="127" t="s">
        <v>989</v>
      </c>
      <c r="D66" s="136" t="s">
        <v>990</v>
      </c>
      <c r="E66" s="128"/>
      <c r="F66" s="128"/>
      <c r="G66" s="128"/>
      <c r="H66" s="128"/>
      <c r="I66" s="128"/>
      <c r="J66" s="129"/>
      <c r="K66" s="129"/>
      <c r="L66" s="129"/>
      <c r="M66" s="129"/>
    </row>
    <row r="67" spans="1:13" ht="17.25" customHeight="1" hidden="1">
      <c r="A67" s="137"/>
      <c r="B67" s="134"/>
      <c r="C67" s="127" t="s">
        <v>991</v>
      </c>
      <c r="D67" s="136" t="s">
        <v>992</v>
      </c>
      <c r="E67" s="128"/>
      <c r="F67" s="128"/>
      <c r="G67" s="128"/>
      <c r="H67" s="128"/>
      <c r="I67" s="128"/>
      <c r="J67" s="129"/>
      <c r="K67" s="129"/>
      <c r="L67" s="129"/>
      <c r="M67" s="129"/>
    </row>
    <row r="68" spans="1:13" ht="12.75" hidden="1">
      <c r="A68" s="137"/>
      <c r="B68" s="134"/>
      <c r="C68" s="127" t="s">
        <v>993</v>
      </c>
      <c r="D68" s="136" t="s">
        <v>994</v>
      </c>
      <c r="E68" s="128"/>
      <c r="F68" s="128"/>
      <c r="G68" s="128"/>
      <c r="H68" s="128"/>
      <c r="I68" s="128"/>
      <c r="J68" s="129"/>
      <c r="K68" s="129"/>
      <c r="L68" s="129"/>
      <c r="M68" s="129"/>
    </row>
    <row r="69" spans="1:13" ht="12.75" hidden="1">
      <c r="A69" s="137"/>
      <c r="B69" s="134"/>
      <c r="C69" s="127" t="s">
        <v>995</v>
      </c>
      <c r="D69" s="136" t="s">
        <v>996</v>
      </c>
      <c r="E69" s="128"/>
      <c r="F69" s="128"/>
      <c r="G69" s="128"/>
      <c r="H69" s="128"/>
      <c r="I69" s="128"/>
      <c r="J69" s="129"/>
      <c r="K69" s="129"/>
      <c r="L69" s="129"/>
      <c r="M69" s="129"/>
    </row>
    <row r="70" spans="1:13" s="144" customFormat="1" ht="27.75" customHeight="1" hidden="1">
      <c r="A70" s="186"/>
      <c r="B70" s="187" t="s">
        <v>997</v>
      </c>
      <c r="C70" s="162"/>
      <c r="D70" s="155" t="s">
        <v>998</v>
      </c>
      <c r="E70" s="142"/>
      <c r="F70" s="142"/>
      <c r="G70" s="142"/>
      <c r="H70" s="142"/>
      <c r="I70" s="142"/>
      <c r="J70" s="142"/>
      <c r="K70" s="143"/>
      <c r="L70" s="143"/>
      <c r="M70" s="143"/>
    </row>
    <row r="71" spans="1:13" s="151" customFormat="1" ht="18" customHeight="1" hidden="1">
      <c r="A71" s="146"/>
      <c r="B71" s="165"/>
      <c r="C71" s="146" t="s">
        <v>999</v>
      </c>
      <c r="D71" s="188" t="s">
        <v>1000</v>
      </c>
      <c r="E71" s="149"/>
      <c r="F71" s="149"/>
      <c r="G71" s="149"/>
      <c r="H71" s="149"/>
      <c r="I71" s="149"/>
      <c r="J71" s="149"/>
      <c r="K71" s="150"/>
      <c r="L71" s="150"/>
      <c r="M71" s="150"/>
    </row>
    <row r="72" spans="1:13" s="151" customFormat="1" ht="18" customHeight="1" hidden="1">
      <c r="A72" s="146"/>
      <c r="B72" s="165"/>
      <c r="C72" s="146" t="s">
        <v>1001</v>
      </c>
      <c r="D72" s="188" t="s">
        <v>1002</v>
      </c>
      <c r="E72" s="149"/>
      <c r="F72" s="149"/>
      <c r="G72" s="149"/>
      <c r="H72" s="149"/>
      <c r="I72" s="149"/>
      <c r="J72" s="149"/>
      <c r="K72" s="150"/>
      <c r="L72" s="150"/>
      <c r="M72" s="150"/>
    </row>
    <row r="73" spans="1:13" s="144" customFormat="1" ht="30" customHeight="1" hidden="1">
      <c r="A73" s="186"/>
      <c r="B73" s="153"/>
      <c r="C73" s="189" t="s">
        <v>1003</v>
      </c>
      <c r="D73" s="190" t="s">
        <v>1004</v>
      </c>
      <c r="E73" s="142"/>
      <c r="F73" s="142"/>
      <c r="G73" s="142"/>
      <c r="H73" s="142"/>
      <c r="I73" s="142"/>
      <c r="J73" s="142"/>
      <c r="K73" s="143"/>
      <c r="L73" s="143"/>
      <c r="M73" s="143"/>
    </row>
    <row r="74" spans="1:13" ht="15" hidden="1">
      <c r="A74" s="134"/>
      <c r="B74" s="177" t="s">
        <v>1005</v>
      </c>
      <c r="C74" s="191"/>
      <c r="D74" s="160" t="s">
        <v>1006</v>
      </c>
      <c r="E74" s="128"/>
      <c r="F74" s="128"/>
      <c r="G74" s="128"/>
      <c r="H74" s="128"/>
      <c r="I74" s="128"/>
      <c r="J74" s="129"/>
      <c r="K74" s="129"/>
      <c r="L74" s="129"/>
      <c r="M74" s="129"/>
    </row>
    <row r="75" spans="1:13" ht="39" customHeight="1" hidden="1">
      <c r="A75" s="161" t="s">
        <v>1007</v>
      </c>
      <c r="B75" s="162"/>
      <c r="C75" s="162"/>
      <c r="D75" s="192" t="s">
        <v>1008</v>
      </c>
      <c r="E75" s="128"/>
      <c r="F75" s="128"/>
      <c r="G75" s="128"/>
      <c r="H75" s="128"/>
      <c r="I75" s="128"/>
      <c r="J75" s="129"/>
      <c r="K75" s="129"/>
      <c r="L75" s="129"/>
      <c r="M75" s="129"/>
    </row>
    <row r="76" spans="1:13" ht="12.75" hidden="1">
      <c r="A76" s="137" t="s">
        <v>903</v>
      </c>
      <c r="B76" s="134"/>
      <c r="C76" s="127"/>
      <c r="D76" s="192"/>
      <c r="E76" s="128"/>
      <c r="F76" s="128"/>
      <c r="G76" s="128"/>
      <c r="H76" s="128"/>
      <c r="I76" s="128"/>
      <c r="J76" s="129"/>
      <c r="K76" s="129"/>
      <c r="L76" s="129"/>
      <c r="M76" s="129"/>
    </row>
    <row r="77" spans="1:13" ht="14.25" hidden="1">
      <c r="A77" s="134"/>
      <c r="B77" s="193" t="s">
        <v>1009</v>
      </c>
      <c r="C77" s="194"/>
      <c r="D77" s="192" t="s">
        <v>1010</v>
      </c>
      <c r="E77" s="128"/>
      <c r="F77" s="128"/>
      <c r="G77" s="128"/>
      <c r="H77" s="128"/>
      <c r="I77" s="128"/>
      <c r="J77" s="129"/>
      <c r="K77" s="129"/>
      <c r="L77" s="129"/>
      <c r="M77" s="129"/>
    </row>
    <row r="78" spans="1:13" ht="14.25" hidden="1">
      <c r="A78" s="134"/>
      <c r="B78" s="193" t="s">
        <v>1011</v>
      </c>
      <c r="C78" s="194"/>
      <c r="D78" s="192" t="s">
        <v>1012</v>
      </c>
      <c r="E78" s="128"/>
      <c r="F78" s="128"/>
      <c r="G78" s="128"/>
      <c r="H78" s="128"/>
      <c r="I78" s="128"/>
      <c r="J78" s="129"/>
      <c r="K78" s="129"/>
      <c r="L78" s="129"/>
      <c r="M78" s="129"/>
    </row>
    <row r="79" spans="1:13" s="144" customFormat="1" ht="18" customHeight="1" hidden="1">
      <c r="A79" s="186"/>
      <c r="B79" s="186" t="s">
        <v>1013</v>
      </c>
      <c r="C79" s="186"/>
      <c r="D79" s="155" t="s">
        <v>1014</v>
      </c>
      <c r="E79" s="142"/>
      <c r="F79" s="142"/>
      <c r="G79" s="142"/>
      <c r="H79" s="142"/>
      <c r="I79" s="142"/>
      <c r="J79" s="142"/>
      <c r="K79" s="143"/>
      <c r="L79" s="143"/>
      <c r="M79" s="143"/>
    </row>
    <row r="80" spans="1:13" s="151" customFormat="1" ht="18" customHeight="1" hidden="1">
      <c r="A80" s="146"/>
      <c r="B80" s="146" t="s">
        <v>1015</v>
      </c>
      <c r="C80" s="146"/>
      <c r="D80" s="148" t="s">
        <v>1016</v>
      </c>
      <c r="E80" s="149"/>
      <c r="F80" s="149"/>
      <c r="G80" s="149"/>
      <c r="H80" s="149"/>
      <c r="I80" s="149"/>
      <c r="J80" s="149"/>
      <c r="K80" s="150"/>
      <c r="L80" s="150"/>
      <c r="M80" s="150"/>
    </row>
    <row r="81" spans="1:13" ht="14.25" hidden="1">
      <c r="A81" s="134"/>
      <c r="B81" s="193" t="s">
        <v>1017</v>
      </c>
      <c r="C81" s="194"/>
      <c r="D81" s="192" t="s">
        <v>1018</v>
      </c>
      <c r="E81" s="128"/>
      <c r="F81" s="128"/>
      <c r="G81" s="128"/>
      <c r="H81" s="128"/>
      <c r="I81" s="128"/>
      <c r="J81" s="129"/>
      <c r="K81" s="129"/>
      <c r="L81" s="129"/>
      <c r="M81" s="129"/>
    </row>
    <row r="82" spans="1:13" ht="12.75" hidden="1">
      <c r="A82" s="134"/>
      <c r="B82" s="134"/>
      <c r="C82" s="195" t="s">
        <v>1019</v>
      </c>
      <c r="D82" s="192" t="s">
        <v>1020</v>
      </c>
      <c r="E82" s="128"/>
      <c r="F82" s="128"/>
      <c r="G82" s="128"/>
      <c r="H82" s="128"/>
      <c r="I82" s="128"/>
      <c r="J82" s="129"/>
      <c r="K82" s="129"/>
      <c r="L82" s="129"/>
      <c r="M82" s="129"/>
    </row>
    <row r="83" spans="1:13" ht="12.75" hidden="1">
      <c r="A83" s="134"/>
      <c r="B83" s="134"/>
      <c r="C83" s="195" t="s">
        <v>1021</v>
      </c>
      <c r="D83" s="192" t="s">
        <v>1022</v>
      </c>
      <c r="E83" s="128"/>
      <c r="F83" s="128"/>
      <c r="G83" s="128"/>
      <c r="H83" s="128"/>
      <c r="I83" s="128"/>
      <c r="J83" s="129"/>
      <c r="K83" s="129"/>
      <c r="L83" s="129"/>
      <c r="M83" s="129"/>
    </row>
    <row r="84" spans="1:34" s="199" customFormat="1" ht="31.5" customHeight="1" hidden="1">
      <c r="A84" s="196" t="s">
        <v>1023</v>
      </c>
      <c r="B84" s="196"/>
      <c r="C84" s="196"/>
      <c r="D84" s="197"/>
      <c r="E84" s="128"/>
      <c r="F84" s="128"/>
      <c r="G84" s="128"/>
      <c r="H84" s="128"/>
      <c r="I84" s="128"/>
      <c r="J84" s="129"/>
      <c r="K84" s="129"/>
      <c r="L84" s="129"/>
      <c r="M84" s="129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</row>
    <row r="85" spans="1:34" s="201" customFormat="1" ht="30" customHeight="1" hidden="1">
      <c r="A85" s="200" t="s">
        <v>1024</v>
      </c>
      <c r="B85" s="200"/>
      <c r="C85" s="200"/>
      <c r="D85" s="136" t="s">
        <v>1025</v>
      </c>
      <c r="E85" s="128"/>
      <c r="F85" s="128"/>
      <c r="G85" s="128"/>
      <c r="H85" s="128"/>
      <c r="I85" s="128"/>
      <c r="J85" s="129"/>
      <c r="K85" s="129"/>
      <c r="L85" s="129"/>
      <c r="M85" s="129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</row>
    <row r="86" spans="1:34" s="201" customFormat="1" ht="12.75" hidden="1">
      <c r="A86" s="137" t="s">
        <v>903</v>
      </c>
      <c r="B86" s="134"/>
      <c r="C86" s="127"/>
      <c r="D86" s="136"/>
      <c r="E86" s="128"/>
      <c r="F86" s="128"/>
      <c r="G86" s="128"/>
      <c r="H86" s="128"/>
      <c r="I86" s="128"/>
      <c r="J86" s="129"/>
      <c r="K86" s="129"/>
      <c r="L86" s="129"/>
      <c r="M86" s="129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</row>
    <row r="87" spans="1:42" s="201" customFormat="1" ht="14.25" hidden="1">
      <c r="A87" s="137"/>
      <c r="B87" s="202" t="s">
        <v>1026</v>
      </c>
      <c r="C87" s="202"/>
      <c r="D87" s="160" t="s">
        <v>1027</v>
      </c>
      <c r="E87" s="128"/>
      <c r="F87" s="128"/>
      <c r="G87" s="128"/>
      <c r="H87" s="128"/>
      <c r="I87" s="128"/>
      <c r="J87" s="129"/>
      <c r="K87" s="129"/>
      <c r="L87" s="129"/>
      <c r="M87" s="129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M87" s="199"/>
      <c r="AN87" s="199"/>
      <c r="AO87" s="199"/>
      <c r="AP87" s="199"/>
    </row>
    <row r="88" spans="1:34" s="201" customFormat="1" ht="14.25" hidden="1">
      <c r="A88" s="137"/>
      <c r="B88" s="177"/>
      <c r="C88" s="175" t="s">
        <v>1028</v>
      </c>
      <c r="D88" s="160" t="s">
        <v>1029</v>
      </c>
      <c r="E88" s="128"/>
      <c r="F88" s="128"/>
      <c r="G88" s="128"/>
      <c r="H88" s="128"/>
      <c r="I88" s="128"/>
      <c r="J88" s="129"/>
      <c r="K88" s="129"/>
      <c r="L88" s="129"/>
      <c r="M88" s="129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</row>
    <row r="89" spans="1:42" ht="14.25" hidden="1">
      <c r="A89" s="137"/>
      <c r="B89" s="177"/>
      <c r="C89" s="203" t="s">
        <v>1030</v>
      </c>
      <c r="D89" s="160" t="s">
        <v>1031</v>
      </c>
      <c r="E89" s="128"/>
      <c r="F89" s="128"/>
      <c r="G89" s="128"/>
      <c r="H89" s="128"/>
      <c r="I89" s="128"/>
      <c r="J89" s="129"/>
      <c r="K89" s="129"/>
      <c r="L89" s="129"/>
      <c r="M89" s="129"/>
      <c r="X89" s="81"/>
      <c r="AM89" s="201"/>
      <c r="AN89" s="201"/>
      <c r="AO89" s="201"/>
      <c r="AP89" s="201"/>
    </row>
    <row r="90" spans="1:42" ht="33.75" customHeight="1" hidden="1">
      <c r="A90" s="137"/>
      <c r="B90" s="182" t="s">
        <v>1032</v>
      </c>
      <c r="C90" s="167"/>
      <c r="D90" s="160" t="s">
        <v>1033</v>
      </c>
      <c r="E90" s="128"/>
      <c r="F90" s="128"/>
      <c r="G90" s="128"/>
      <c r="H90" s="128"/>
      <c r="I90" s="128"/>
      <c r="J90" s="129"/>
      <c r="K90" s="129"/>
      <c r="L90" s="129"/>
      <c r="M90" s="129"/>
      <c r="AM90" s="201"/>
      <c r="AN90" s="201"/>
      <c r="AO90" s="201"/>
      <c r="AP90" s="201"/>
    </row>
    <row r="91" spans="1:13" ht="14.25" hidden="1">
      <c r="A91" s="137"/>
      <c r="B91" s="180"/>
      <c r="C91" s="174" t="s">
        <v>1034</v>
      </c>
      <c r="D91" s="160" t="s">
        <v>1035</v>
      </c>
      <c r="E91" s="128"/>
      <c r="F91" s="128"/>
      <c r="G91" s="128"/>
      <c r="H91" s="128"/>
      <c r="I91" s="128"/>
      <c r="J91" s="129"/>
      <c r="K91" s="129"/>
      <c r="L91" s="129"/>
      <c r="M91" s="129"/>
    </row>
    <row r="92" spans="1:13" ht="14.25" hidden="1">
      <c r="A92" s="137"/>
      <c r="B92" s="180"/>
      <c r="C92" s="174" t="s">
        <v>1036</v>
      </c>
      <c r="D92" s="160" t="s">
        <v>1037</v>
      </c>
      <c r="E92" s="128"/>
      <c r="F92" s="128"/>
      <c r="G92" s="128"/>
      <c r="H92" s="128"/>
      <c r="I92" s="128"/>
      <c r="J92" s="129"/>
      <c r="K92" s="129"/>
      <c r="L92" s="129"/>
      <c r="M92" s="129"/>
    </row>
    <row r="93" spans="1:13" ht="14.25" hidden="1">
      <c r="A93" s="137"/>
      <c r="B93" s="177" t="s">
        <v>1038</v>
      </c>
      <c r="C93" s="177"/>
      <c r="D93" s="160" t="s">
        <v>1039</v>
      </c>
      <c r="E93" s="128"/>
      <c r="F93" s="128"/>
      <c r="G93" s="128"/>
      <c r="H93" s="128"/>
      <c r="I93" s="128"/>
      <c r="J93" s="129"/>
      <c r="K93" s="129"/>
      <c r="L93" s="129"/>
      <c r="M93" s="129"/>
    </row>
    <row r="94" spans="1:13" ht="15" customHeight="1" hidden="1">
      <c r="A94" s="137"/>
      <c r="B94" s="177" t="s">
        <v>1040</v>
      </c>
      <c r="C94" s="177"/>
      <c r="D94" s="160" t="s">
        <v>1041</v>
      </c>
      <c r="E94" s="128"/>
      <c r="F94" s="128"/>
      <c r="G94" s="128"/>
      <c r="H94" s="128"/>
      <c r="I94" s="128"/>
      <c r="J94" s="129"/>
      <c r="K94" s="129"/>
      <c r="L94" s="129"/>
      <c r="M94" s="129"/>
    </row>
    <row r="95" spans="1:13" ht="35.25" customHeight="1" hidden="1">
      <c r="A95" s="137"/>
      <c r="B95" s="182" t="s">
        <v>1042</v>
      </c>
      <c r="C95" s="167"/>
      <c r="D95" s="160" t="s">
        <v>1043</v>
      </c>
      <c r="E95" s="128"/>
      <c r="F95" s="128"/>
      <c r="G95" s="128"/>
      <c r="H95" s="128"/>
      <c r="I95" s="128"/>
      <c r="J95" s="129"/>
      <c r="K95" s="129"/>
      <c r="L95" s="129"/>
      <c r="M95" s="129"/>
    </row>
    <row r="96" spans="1:13" ht="15.75" hidden="1">
      <c r="A96" s="133" t="s">
        <v>1044</v>
      </c>
      <c r="B96" s="134"/>
      <c r="C96" s="135"/>
      <c r="D96" s="136" t="s">
        <v>1045</v>
      </c>
      <c r="E96" s="128"/>
      <c r="F96" s="128"/>
      <c r="G96" s="128"/>
      <c r="H96" s="128"/>
      <c r="I96" s="128"/>
      <c r="J96" s="129"/>
      <c r="K96" s="129"/>
      <c r="L96" s="129"/>
      <c r="M96" s="129"/>
    </row>
    <row r="97" spans="1:13" ht="12.75" hidden="1">
      <c r="A97" s="137" t="s">
        <v>903</v>
      </c>
      <c r="B97" s="134"/>
      <c r="C97" s="127"/>
      <c r="D97" s="136"/>
      <c r="E97" s="128"/>
      <c r="F97" s="128"/>
      <c r="G97" s="128"/>
      <c r="H97" s="128"/>
      <c r="I97" s="128"/>
      <c r="J97" s="129"/>
      <c r="K97" s="129"/>
      <c r="L97" s="129"/>
      <c r="M97" s="129"/>
    </row>
    <row r="98" spans="1:13" s="151" customFormat="1" ht="18" customHeight="1" hidden="1">
      <c r="A98" s="148"/>
      <c r="B98" s="204" t="s">
        <v>1046</v>
      </c>
      <c r="C98" s="148"/>
      <c r="D98" s="148" t="s">
        <v>1047</v>
      </c>
      <c r="E98" s="149"/>
      <c r="F98" s="149"/>
      <c r="G98" s="149"/>
      <c r="H98" s="149"/>
      <c r="I98" s="149"/>
      <c r="J98" s="149"/>
      <c r="K98" s="150"/>
      <c r="L98" s="150"/>
      <c r="M98" s="150"/>
    </row>
    <row r="99" spans="1:13" ht="36" customHeight="1" hidden="1">
      <c r="A99" s="137"/>
      <c r="B99" s="182" t="s">
        <v>1048</v>
      </c>
      <c r="C99" s="167"/>
      <c r="D99" s="160" t="s">
        <v>1049</v>
      </c>
      <c r="E99" s="128"/>
      <c r="F99" s="128"/>
      <c r="G99" s="128"/>
      <c r="H99" s="128"/>
      <c r="I99" s="128"/>
      <c r="J99" s="129"/>
      <c r="K99" s="129"/>
      <c r="L99" s="129"/>
      <c r="M99" s="129"/>
    </row>
    <row r="100" spans="1:13" ht="14.25" hidden="1">
      <c r="A100" s="137"/>
      <c r="B100" s="177"/>
      <c r="C100" s="174" t="s">
        <v>1050</v>
      </c>
      <c r="D100" s="160" t="s">
        <v>1051</v>
      </c>
      <c r="E100" s="128"/>
      <c r="F100" s="128"/>
      <c r="G100" s="128"/>
      <c r="H100" s="128"/>
      <c r="I100" s="128"/>
      <c r="J100" s="129"/>
      <c r="K100" s="129"/>
      <c r="L100" s="129"/>
      <c r="M100" s="129"/>
    </row>
    <row r="101" spans="1:13" ht="14.25" hidden="1">
      <c r="A101" s="137"/>
      <c r="B101" s="177"/>
      <c r="C101" s="174" t="s">
        <v>1052</v>
      </c>
      <c r="D101" s="160" t="s">
        <v>1053</v>
      </c>
      <c r="E101" s="128"/>
      <c r="F101" s="128"/>
      <c r="G101" s="128"/>
      <c r="H101" s="128"/>
      <c r="I101" s="128"/>
      <c r="J101" s="129"/>
      <c r="K101" s="129"/>
      <c r="L101" s="129"/>
      <c r="M101" s="129"/>
    </row>
    <row r="102" spans="1:13" ht="14.25" hidden="1">
      <c r="A102" s="137"/>
      <c r="B102" s="177" t="s">
        <v>1054</v>
      </c>
      <c r="C102" s="177"/>
      <c r="D102" s="160" t="s">
        <v>1055</v>
      </c>
      <c r="E102" s="128"/>
      <c r="F102" s="128"/>
      <c r="G102" s="128"/>
      <c r="H102" s="128"/>
      <c r="I102" s="128"/>
      <c r="J102" s="129"/>
      <c r="K102" s="129"/>
      <c r="L102" s="129"/>
      <c r="M102" s="129"/>
    </row>
    <row r="103" spans="1:13" ht="12.75" hidden="1">
      <c r="A103" s="137"/>
      <c r="B103" s="134"/>
      <c r="C103" s="127"/>
      <c r="D103" s="136"/>
      <c r="E103" s="128"/>
      <c r="F103" s="128"/>
      <c r="G103" s="128"/>
      <c r="H103" s="128"/>
      <c r="I103" s="128"/>
      <c r="J103" s="129"/>
      <c r="K103" s="129"/>
      <c r="L103" s="129"/>
      <c r="M103" s="129"/>
    </row>
    <row r="104" spans="1:13" ht="12.75" hidden="1">
      <c r="A104" s="205" t="s">
        <v>1056</v>
      </c>
      <c r="B104" s="206"/>
      <c r="C104" s="207"/>
      <c r="D104" s="157" t="s">
        <v>1057</v>
      </c>
      <c r="E104" s="128"/>
      <c r="F104" s="128"/>
      <c r="G104" s="128"/>
      <c r="H104" s="128"/>
      <c r="I104" s="128"/>
      <c r="J104" s="129"/>
      <c r="K104" s="129"/>
      <c r="L104" s="129"/>
      <c r="M104" s="129"/>
    </row>
    <row r="105" spans="1:13" ht="15.75" hidden="1">
      <c r="A105" s="208" t="s">
        <v>1058</v>
      </c>
      <c r="B105" s="209"/>
      <c r="C105" s="208"/>
      <c r="D105" s="155" t="s">
        <v>1059</v>
      </c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1:13" ht="12.75" hidden="1">
      <c r="A106" s="176" t="s">
        <v>903</v>
      </c>
      <c r="B106" s="210"/>
      <c r="C106" s="211"/>
      <c r="D106" s="155"/>
      <c r="E106" s="129"/>
      <c r="F106" s="129"/>
      <c r="G106" s="129"/>
      <c r="H106" s="129"/>
      <c r="I106" s="129"/>
      <c r="J106" s="129"/>
      <c r="K106" s="129"/>
      <c r="L106" s="129"/>
      <c r="M106" s="129"/>
    </row>
    <row r="107" spans="1:13" ht="29.25" customHeight="1" hidden="1">
      <c r="A107" s="176"/>
      <c r="B107" s="212" t="s">
        <v>1060</v>
      </c>
      <c r="C107" s="167"/>
      <c r="D107" s="155" t="s">
        <v>1061</v>
      </c>
      <c r="E107" s="129"/>
      <c r="F107" s="129"/>
      <c r="G107" s="129"/>
      <c r="H107" s="129"/>
      <c r="I107" s="129"/>
      <c r="J107" s="129"/>
      <c r="K107" s="129"/>
      <c r="L107" s="129"/>
      <c r="M107" s="129"/>
    </row>
    <row r="108" spans="1:13" ht="12.75" hidden="1">
      <c r="A108" s="176"/>
      <c r="B108" s="210"/>
      <c r="C108" s="211" t="s">
        <v>1062</v>
      </c>
      <c r="D108" s="155" t="s">
        <v>1063</v>
      </c>
      <c r="E108" s="129"/>
      <c r="F108" s="129"/>
      <c r="G108" s="129"/>
      <c r="H108" s="129"/>
      <c r="I108" s="129"/>
      <c r="J108" s="129"/>
      <c r="K108" s="129"/>
      <c r="L108" s="129"/>
      <c r="M108" s="129"/>
    </row>
    <row r="109" spans="1:13" ht="12.75" hidden="1">
      <c r="A109" s="176"/>
      <c r="B109" s="210"/>
      <c r="C109" s="211" t="s">
        <v>1064</v>
      </c>
      <c r="D109" s="155" t="s">
        <v>1065</v>
      </c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1:13" ht="15.75" customHeight="1" hidden="1">
      <c r="A110" s="181" t="s">
        <v>670</v>
      </c>
      <c r="B110" s="134"/>
      <c r="C110" s="127"/>
      <c r="D110" s="136" t="s">
        <v>1066</v>
      </c>
      <c r="E110" s="128"/>
      <c r="F110" s="128"/>
      <c r="G110" s="128"/>
      <c r="H110" s="128"/>
      <c r="I110" s="128"/>
      <c r="J110" s="129"/>
      <c r="K110" s="129"/>
      <c r="L110" s="129"/>
      <c r="M110" s="129"/>
    </row>
    <row r="111" spans="1:13" ht="12.75" hidden="1">
      <c r="A111" s="137" t="s">
        <v>903</v>
      </c>
      <c r="B111" s="134"/>
      <c r="C111" s="127"/>
      <c r="D111" s="136"/>
      <c r="E111" s="128"/>
      <c r="F111" s="128"/>
      <c r="G111" s="128"/>
      <c r="H111" s="128"/>
      <c r="I111" s="128"/>
      <c r="J111" s="129"/>
      <c r="K111" s="129"/>
      <c r="L111" s="129"/>
      <c r="M111" s="129"/>
    </row>
    <row r="112" spans="1:13" ht="15.75" hidden="1">
      <c r="A112" s="181"/>
      <c r="B112" s="193" t="s">
        <v>1067</v>
      </c>
      <c r="C112" s="170"/>
      <c r="D112" s="136" t="s">
        <v>1068</v>
      </c>
      <c r="E112" s="128"/>
      <c r="F112" s="128"/>
      <c r="G112" s="128"/>
      <c r="H112" s="128"/>
      <c r="I112" s="128"/>
      <c r="J112" s="129"/>
      <c r="K112" s="129"/>
      <c r="L112" s="129"/>
      <c r="M112" s="129"/>
    </row>
    <row r="113" spans="1:13" ht="15.75" hidden="1">
      <c r="A113" s="181"/>
      <c r="B113" s="193" t="s">
        <v>1069</v>
      </c>
      <c r="C113" s="170"/>
      <c r="D113" s="136" t="s">
        <v>1070</v>
      </c>
      <c r="E113" s="128"/>
      <c r="F113" s="128"/>
      <c r="G113" s="128"/>
      <c r="H113" s="128"/>
      <c r="I113" s="128"/>
      <c r="J113" s="129"/>
      <c r="K113" s="129"/>
      <c r="L113" s="129"/>
      <c r="M113" s="129"/>
    </row>
    <row r="114" spans="1:13" s="151" customFormat="1" ht="18" customHeight="1" hidden="1">
      <c r="A114" s="213" t="s">
        <v>1071</v>
      </c>
      <c r="B114" s="146"/>
      <c r="C114" s="145"/>
      <c r="D114" s="214">
        <v>83.06</v>
      </c>
      <c r="E114" s="149"/>
      <c r="F114" s="149"/>
      <c r="G114" s="149"/>
      <c r="H114" s="149"/>
      <c r="I114" s="149"/>
      <c r="J114" s="149"/>
      <c r="K114" s="150"/>
      <c r="L114" s="150"/>
      <c r="M114" s="150"/>
    </row>
    <row r="115" spans="1:13" s="151" customFormat="1" ht="18" customHeight="1" hidden="1">
      <c r="A115" s="148" t="s">
        <v>903</v>
      </c>
      <c r="B115" s="148"/>
      <c r="C115" s="148"/>
      <c r="D115" s="148"/>
      <c r="E115" s="149"/>
      <c r="F115" s="149"/>
      <c r="G115" s="149"/>
      <c r="H115" s="149"/>
      <c r="I115" s="149"/>
      <c r="J115" s="149"/>
      <c r="K115" s="150"/>
      <c r="L115" s="150"/>
      <c r="M115" s="150"/>
    </row>
    <row r="116" spans="1:13" s="151" customFormat="1" ht="18" customHeight="1" hidden="1">
      <c r="A116" s="146"/>
      <c r="B116" s="146" t="s">
        <v>1072</v>
      </c>
      <c r="C116" s="145"/>
      <c r="D116" s="148" t="s">
        <v>1073</v>
      </c>
      <c r="E116" s="149"/>
      <c r="F116" s="149"/>
      <c r="G116" s="149"/>
      <c r="H116" s="149"/>
      <c r="I116" s="149"/>
      <c r="J116" s="149"/>
      <c r="K116" s="150"/>
      <c r="L116" s="150"/>
      <c r="M116" s="150"/>
    </row>
    <row r="117" spans="1:13" s="151" customFormat="1" ht="18" customHeight="1" hidden="1">
      <c r="A117" s="146"/>
      <c r="B117" s="146"/>
      <c r="C117" s="165" t="s">
        <v>1074</v>
      </c>
      <c r="D117" s="148" t="s">
        <v>1075</v>
      </c>
      <c r="E117" s="149"/>
      <c r="F117" s="149"/>
      <c r="G117" s="149"/>
      <c r="H117" s="149"/>
      <c r="I117" s="149"/>
      <c r="J117" s="149"/>
      <c r="K117" s="150"/>
      <c r="L117" s="150"/>
      <c r="M117" s="150"/>
    </row>
    <row r="118" spans="1:13" s="151" customFormat="1" ht="18" customHeight="1" hidden="1">
      <c r="A118" s="146"/>
      <c r="B118" s="146"/>
      <c r="C118" s="165" t="s">
        <v>1076</v>
      </c>
      <c r="D118" s="148" t="s">
        <v>1077</v>
      </c>
      <c r="E118" s="149"/>
      <c r="F118" s="149"/>
      <c r="G118" s="149"/>
      <c r="H118" s="149"/>
      <c r="I118" s="149"/>
      <c r="J118" s="149"/>
      <c r="K118" s="150"/>
      <c r="L118" s="150"/>
      <c r="M118" s="150"/>
    </row>
    <row r="119" spans="1:13" s="151" customFormat="1" ht="18" customHeight="1" hidden="1">
      <c r="A119" s="146"/>
      <c r="B119" s="146"/>
      <c r="C119" s="146" t="s">
        <v>1078</v>
      </c>
      <c r="D119" s="165" t="s">
        <v>1079</v>
      </c>
      <c r="E119" s="149"/>
      <c r="F119" s="149"/>
      <c r="G119" s="149"/>
      <c r="H119" s="149"/>
      <c r="I119" s="149"/>
      <c r="J119" s="149"/>
      <c r="K119" s="150"/>
      <c r="L119" s="150"/>
      <c r="M119" s="150"/>
    </row>
    <row r="120" spans="1:13" ht="15.75" hidden="1">
      <c r="A120" s="133" t="s">
        <v>1080</v>
      </c>
      <c r="B120" s="134"/>
      <c r="C120" s="135"/>
      <c r="D120" s="136" t="s">
        <v>1081</v>
      </c>
      <c r="E120" s="128"/>
      <c r="F120" s="128"/>
      <c r="G120" s="128"/>
      <c r="H120" s="128"/>
      <c r="I120" s="128"/>
      <c r="J120" s="129"/>
      <c r="K120" s="129"/>
      <c r="L120" s="129"/>
      <c r="M120" s="129"/>
    </row>
    <row r="121" spans="1:13" ht="12.75" hidden="1">
      <c r="A121" s="137" t="s">
        <v>903</v>
      </c>
      <c r="B121" s="134"/>
      <c r="C121" s="127"/>
      <c r="D121" s="136"/>
      <c r="E121" s="128"/>
      <c r="F121" s="128"/>
      <c r="G121" s="128"/>
      <c r="H121" s="128"/>
      <c r="I121" s="128"/>
      <c r="J121" s="129"/>
      <c r="K121" s="129"/>
      <c r="L121" s="129"/>
      <c r="M121" s="129"/>
    </row>
    <row r="122" spans="1:13" ht="15" hidden="1">
      <c r="A122" s="137"/>
      <c r="B122" s="177" t="s">
        <v>1082</v>
      </c>
      <c r="C122" s="191"/>
      <c r="D122" s="160" t="s">
        <v>1083</v>
      </c>
      <c r="E122" s="128"/>
      <c r="F122" s="128"/>
      <c r="G122" s="128"/>
      <c r="H122" s="128"/>
      <c r="I122" s="128"/>
      <c r="J122" s="129"/>
      <c r="K122" s="129"/>
      <c r="L122" s="129"/>
      <c r="M122" s="129"/>
    </row>
    <row r="123" spans="1:13" ht="14.25" hidden="1">
      <c r="A123" s="137"/>
      <c r="B123" s="177"/>
      <c r="C123" s="175" t="s">
        <v>1084</v>
      </c>
      <c r="D123" s="215" t="s">
        <v>1085</v>
      </c>
      <c r="E123" s="128"/>
      <c r="F123" s="128"/>
      <c r="G123" s="128"/>
      <c r="H123" s="128"/>
      <c r="I123" s="128"/>
      <c r="J123" s="129"/>
      <c r="K123" s="129"/>
      <c r="L123" s="129"/>
      <c r="M123" s="129"/>
    </row>
    <row r="124" spans="1:13" ht="14.25" hidden="1">
      <c r="A124" s="137"/>
      <c r="B124" s="177"/>
      <c r="C124" s="175" t="s">
        <v>1086</v>
      </c>
      <c r="D124" s="215" t="s">
        <v>1087</v>
      </c>
      <c r="E124" s="128"/>
      <c r="F124" s="128"/>
      <c r="G124" s="128"/>
      <c r="H124" s="128"/>
      <c r="I124" s="128"/>
      <c r="J124" s="129"/>
      <c r="K124" s="129"/>
      <c r="L124" s="129"/>
      <c r="M124" s="129"/>
    </row>
    <row r="125" spans="1:13" ht="14.25" hidden="1">
      <c r="A125" s="137"/>
      <c r="B125" s="177"/>
      <c r="C125" s="174" t="s">
        <v>1088</v>
      </c>
      <c r="D125" s="215" t="s">
        <v>1089</v>
      </c>
      <c r="E125" s="128"/>
      <c r="F125" s="128"/>
      <c r="G125" s="128"/>
      <c r="H125" s="128"/>
      <c r="I125" s="128"/>
      <c r="J125" s="129"/>
      <c r="K125" s="129"/>
      <c r="L125" s="129"/>
      <c r="M125" s="129"/>
    </row>
    <row r="126" spans="1:13" ht="14.25" hidden="1">
      <c r="A126" s="137"/>
      <c r="B126" s="177" t="s">
        <v>1090</v>
      </c>
      <c r="C126" s="177"/>
      <c r="D126" s="160" t="s">
        <v>1091</v>
      </c>
      <c r="E126" s="128"/>
      <c r="F126" s="128"/>
      <c r="G126" s="128"/>
      <c r="H126" s="128"/>
      <c r="I126" s="128"/>
      <c r="J126" s="129"/>
      <c r="K126" s="129"/>
      <c r="L126" s="129"/>
      <c r="M126" s="129"/>
    </row>
    <row r="127" spans="1:13" ht="14.25" hidden="1">
      <c r="A127" s="137"/>
      <c r="B127" s="177"/>
      <c r="C127" s="174" t="s">
        <v>1092</v>
      </c>
      <c r="D127" s="160" t="s">
        <v>1093</v>
      </c>
      <c r="E127" s="128"/>
      <c r="F127" s="128"/>
      <c r="G127" s="128"/>
      <c r="H127" s="128"/>
      <c r="I127" s="128"/>
      <c r="J127" s="129"/>
      <c r="K127" s="129"/>
      <c r="L127" s="129"/>
      <c r="M127" s="129"/>
    </row>
    <row r="128" spans="1:13" ht="14.25" hidden="1">
      <c r="A128" s="137"/>
      <c r="B128" s="177" t="s">
        <v>1094</v>
      </c>
      <c r="C128" s="216"/>
      <c r="D128" s="160" t="s">
        <v>1095</v>
      </c>
      <c r="E128" s="128"/>
      <c r="F128" s="128"/>
      <c r="G128" s="128"/>
      <c r="H128" s="128"/>
      <c r="I128" s="128"/>
      <c r="J128" s="129"/>
      <c r="K128" s="129"/>
      <c r="L128" s="129"/>
      <c r="M128" s="129"/>
    </row>
    <row r="129" spans="1:13" ht="15" hidden="1">
      <c r="A129" s="217" t="s">
        <v>1096</v>
      </c>
      <c r="B129" s="218"/>
      <c r="C129" s="218"/>
      <c r="D129" s="192" t="s">
        <v>1097</v>
      </c>
      <c r="E129" s="128"/>
      <c r="F129" s="128"/>
      <c r="G129" s="128"/>
      <c r="H129" s="128"/>
      <c r="I129" s="128"/>
      <c r="J129" s="129"/>
      <c r="K129" s="129"/>
      <c r="L129" s="129"/>
      <c r="M129" s="129"/>
    </row>
    <row r="130" spans="1:13" ht="14.25" hidden="1">
      <c r="A130" s="219" t="s">
        <v>1098</v>
      </c>
      <c r="B130" s="134"/>
      <c r="C130" s="127"/>
      <c r="D130" s="192" t="s">
        <v>1099</v>
      </c>
      <c r="E130" s="128"/>
      <c r="F130" s="128"/>
      <c r="G130" s="128"/>
      <c r="H130" s="128"/>
      <c r="I130" s="128"/>
      <c r="J130" s="129"/>
      <c r="K130" s="129"/>
      <c r="L130" s="129"/>
      <c r="M130" s="129"/>
    </row>
    <row r="131" spans="1:21" ht="53.25" customHeight="1">
      <c r="A131" s="220" t="s">
        <v>1100</v>
      </c>
      <c r="B131" s="220"/>
      <c r="C131" s="220"/>
      <c r="D131" s="221"/>
      <c r="E131" s="222">
        <f aca="true" t="shared" si="1" ref="E131:K131">E132+E140+E150+E202+E221</f>
        <v>5357</v>
      </c>
      <c r="F131" s="222">
        <f t="shared" si="1"/>
        <v>0</v>
      </c>
      <c r="G131" s="222">
        <f t="shared" si="1"/>
        <v>3000</v>
      </c>
      <c r="H131" s="222">
        <f t="shared" si="1"/>
        <v>2357</v>
      </c>
      <c r="I131" s="222">
        <f t="shared" si="1"/>
        <v>0</v>
      </c>
      <c r="J131" s="222">
        <f t="shared" si="1"/>
        <v>0</v>
      </c>
      <c r="K131" s="222">
        <f t="shared" si="1"/>
        <v>0</v>
      </c>
      <c r="L131" s="223"/>
      <c r="M131" s="223"/>
      <c r="O131" s="224">
        <f aca="true" t="shared" si="2" ref="O131:T131">E250+E386</f>
        <v>5357</v>
      </c>
      <c r="P131" s="224">
        <f t="shared" si="2"/>
        <v>0</v>
      </c>
      <c r="Q131" s="224">
        <f t="shared" si="2"/>
        <v>3000</v>
      </c>
      <c r="R131" s="224">
        <f t="shared" si="2"/>
        <v>2357</v>
      </c>
      <c r="S131" s="224">
        <f t="shared" si="2"/>
        <v>0</v>
      </c>
      <c r="T131" s="224">
        <f t="shared" si="2"/>
        <v>0</v>
      </c>
      <c r="U131" s="224"/>
    </row>
    <row r="132" spans="1:15" ht="21" customHeight="1">
      <c r="A132" s="225" t="s">
        <v>1101</v>
      </c>
      <c r="B132" s="225"/>
      <c r="C132" s="225"/>
      <c r="D132" s="226">
        <v>50.07</v>
      </c>
      <c r="E132" s="129">
        <f aca="true" t="shared" si="3" ref="E132:J132">E133+E137</f>
        <v>0</v>
      </c>
      <c r="F132" s="129">
        <f t="shared" si="3"/>
        <v>0</v>
      </c>
      <c r="G132" s="129">
        <f t="shared" si="3"/>
        <v>0</v>
      </c>
      <c r="H132" s="129">
        <f t="shared" si="3"/>
        <v>0</v>
      </c>
      <c r="I132" s="129">
        <f t="shared" si="3"/>
        <v>0</v>
      </c>
      <c r="J132" s="129">
        <f t="shared" si="3"/>
        <v>0</v>
      </c>
      <c r="K132" s="129"/>
      <c r="L132" s="129"/>
      <c r="M132" s="129"/>
      <c r="O132" s="224">
        <f>E131-O131</f>
        <v>0</v>
      </c>
    </row>
    <row r="133" spans="1:13" ht="15.75">
      <c r="A133" s="227" t="s">
        <v>1102</v>
      </c>
      <c r="B133" s="210"/>
      <c r="C133" s="228"/>
      <c r="D133" s="141" t="s">
        <v>1103</v>
      </c>
      <c r="E133" s="129">
        <f aca="true" t="shared" si="4" ref="E133:J133">E135</f>
        <v>0</v>
      </c>
      <c r="F133" s="129">
        <f t="shared" si="4"/>
        <v>0</v>
      </c>
      <c r="G133" s="129">
        <f t="shared" si="4"/>
        <v>0</v>
      </c>
      <c r="H133" s="129">
        <f t="shared" si="4"/>
        <v>0</v>
      </c>
      <c r="I133" s="129">
        <f t="shared" si="4"/>
        <v>0</v>
      </c>
      <c r="J133" s="129">
        <f t="shared" si="4"/>
        <v>0</v>
      </c>
      <c r="K133" s="129"/>
      <c r="L133" s="129"/>
      <c r="M133" s="129"/>
    </row>
    <row r="134" spans="1:13" ht="12.75">
      <c r="A134" s="176" t="s">
        <v>903</v>
      </c>
      <c r="B134" s="210"/>
      <c r="C134" s="211"/>
      <c r="D134" s="155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210"/>
      <c r="B135" s="229" t="s">
        <v>1104</v>
      </c>
      <c r="C135" s="211"/>
      <c r="D135" s="155" t="s">
        <v>1105</v>
      </c>
      <c r="E135" s="129">
        <f aca="true" t="shared" si="5" ref="E135:J135">E136</f>
        <v>0</v>
      </c>
      <c r="F135" s="129">
        <f t="shared" si="5"/>
        <v>0</v>
      </c>
      <c r="G135" s="129">
        <f t="shared" si="5"/>
        <v>0</v>
      </c>
      <c r="H135" s="129">
        <f t="shared" si="5"/>
        <v>0</v>
      </c>
      <c r="I135" s="129">
        <f t="shared" si="5"/>
        <v>0</v>
      </c>
      <c r="J135" s="129">
        <f t="shared" si="5"/>
        <v>0</v>
      </c>
      <c r="K135" s="129"/>
      <c r="L135" s="129"/>
      <c r="M135" s="129"/>
    </row>
    <row r="136" spans="1:13" s="151" customFormat="1" ht="18" customHeight="1">
      <c r="A136" s="147"/>
      <c r="B136" s="165"/>
      <c r="C136" s="165" t="s">
        <v>906</v>
      </c>
      <c r="D136" s="148" t="s">
        <v>1106</v>
      </c>
      <c r="E136" s="149">
        <f aca="true" t="shared" si="6" ref="E136:J136">E252+E388</f>
        <v>0</v>
      </c>
      <c r="F136" s="149">
        <f t="shared" si="6"/>
        <v>0</v>
      </c>
      <c r="G136" s="149">
        <f t="shared" si="6"/>
        <v>0</v>
      </c>
      <c r="H136" s="149">
        <f t="shared" si="6"/>
        <v>0</v>
      </c>
      <c r="I136" s="149">
        <f t="shared" si="6"/>
        <v>0</v>
      </c>
      <c r="J136" s="149">
        <f t="shared" si="6"/>
        <v>0</v>
      </c>
      <c r="K136" s="150"/>
      <c r="L136" s="150"/>
      <c r="M136" s="150"/>
    </row>
    <row r="137" spans="1:13" s="144" customFormat="1" ht="18" customHeight="1">
      <c r="A137" s="139" t="s">
        <v>1107</v>
      </c>
      <c r="B137" s="139"/>
      <c r="C137" s="140"/>
      <c r="D137" s="141" t="s">
        <v>1108</v>
      </c>
      <c r="E137" s="142"/>
      <c r="F137" s="142"/>
      <c r="G137" s="142"/>
      <c r="H137" s="142"/>
      <c r="I137" s="142"/>
      <c r="J137" s="142"/>
      <c r="K137" s="143"/>
      <c r="L137" s="143"/>
      <c r="M137" s="143"/>
    </row>
    <row r="138" spans="1:13" s="151" customFormat="1" ht="18" customHeight="1">
      <c r="A138" s="145"/>
      <c r="B138" s="146" t="s">
        <v>910</v>
      </c>
      <c r="C138" s="147"/>
      <c r="D138" s="148" t="s">
        <v>1109</v>
      </c>
      <c r="E138" s="149"/>
      <c r="F138" s="149"/>
      <c r="G138" s="149"/>
      <c r="H138" s="149"/>
      <c r="I138" s="149"/>
      <c r="J138" s="149"/>
      <c r="K138" s="150"/>
      <c r="L138" s="150"/>
      <c r="M138" s="150"/>
    </row>
    <row r="139" spans="1:13" s="144" customFormat="1" ht="18" customHeight="1">
      <c r="A139" s="152"/>
      <c r="B139" s="153" t="s">
        <v>912</v>
      </c>
      <c r="C139" s="154"/>
      <c r="D139" s="155" t="s">
        <v>1110</v>
      </c>
      <c r="E139" s="142"/>
      <c r="F139" s="142"/>
      <c r="G139" s="142"/>
      <c r="H139" s="142"/>
      <c r="I139" s="142"/>
      <c r="J139" s="142"/>
      <c r="K139" s="143"/>
      <c r="L139" s="143"/>
      <c r="M139" s="143"/>
    </row>
    <row r="140" spans="1:13" s="151" customFormat="1" ht="31.5" customHeight="1">
      <c r="A140" s="230" t="s">
        <v>1111</v>
      </c>
      <c r="B140" s="230"/>
      <c r="C140" s="230"/>
      <c r="D140" s="231">
        <v>59.07</v>
      </c>
      <c r="E140" s="149">
        <f aca="true" t="shared" si="7" ref="E140:J140">E141+E144</f>
        <v>0</v>
      </c>
      <c r="F140" s="149">
        <f t="shared" si="7"/>
        <v>0</v>
      </c>
      <c r="G140" s="149">
        <f t="shared" si="7"/>
        <v>0</v>
      </c>
      <c r="H140" s="149">
        <f t="shared" si="7"/>
        <v>0</v>
      </c>
      <c r="I140" s="149">
        <f t="shared" si="7"/>
        <v>0</v>
      </c>
      <c r="J140" s="149">
        <f t="shared" si="7"/>
        <v>0</v>
      </c>
      <c r="K140" s="150"/>
      <c r="L140" s="150"/>
      <c r="M140" s="150"/>
    </row>
    <row r="141" spans="1:13" s="151" customFormat="1" ht="18" customHeight="1">
      <c r="A141" s="232" t="s">
        <v>1112</v>
      </c>
      <c r="B141" s="147"/>
      <c r="C141" s="232"/>
      <c r="D141" s="214">
        <v>60.07</v>
      </c>
      <c r="E141" s="149"/>
      <c r="F141" s="149"/>
      <c r="G141" s="149"/>
      <c r="H141" s="149"/>
      <c r="I141" s="149"/>
      <c r="J141" s="149"/>
      <c r="K141" s="150"/>
      <c r="L141" s="150"/>
      <c r="M141" s="150"/>
    </row>
    <row r="142" spans="1:13" s="151" customFormat="1" ht="18" customHeight="1">
      <c r="A142" s="148" t="s">
        <v>903</v>
      </c>
      <c r="B142" s="148"/>
      <c r="C142" s="148"/>
      <c r="D142" s="148"/>
      <c r="E142" s="149"/>
      <c r="F142" s="149"/>
      <c r="G142" s="149"/>
      <c r="H142" s="149"/>
      <c r="I142" s="149"/>
      <c r="J142" s="149"/>
      <c r="K142" s="150"/>
      <c r="L142" s="150"/>
      <c r="M142" s="150"/>
    </row>
    <row r="143" spans="1:13" s="151" customFormat="1" ht="18" customHeight="1">
      <c r="A143" s="147"/>
      <c r="B143" s="165" t="s">
        <v>918</v>
      </c>
      <c r="C143" s="147"/>
      <c r="D143" s="148" t="s">
        <v>1113</v>
      </c>
      <c r="E143" s="149"/>
      <c r="F143" s="149"/>
      <c r="G143" s="149"/>
      <c r="H143" s="149"/>
      <c r="I143" s="149"/>
      <c r="J143" s="149"/>
      <c r="K143" s="150"/>
      <c r="L143" s="150"/>
      <c r="M143" s="150"/>
    </row>
    <row r="144" spans="1:13" s="151" customFormat="1" ht="32.25" customHeight="1">
      <c r="A144" s="233" t="s">
        <v>1114</v>
      </c>
      <c r="B144" s="233"/>
      <c r="C144" s="233"/>
      <c r="D144" s="214">
        <v>61.07</v>
      </c>
      <c r="E144" s="149"/>
      <c r="F144" s="149"/>
      <c r="G144" s="149"/>
      <c r="H144" s="149"/>
      <c r="I144" s="149"/>
      <c r="J144" s="149"/>
      <c r="K144" s="150"/>
      <c r="L144" s="150"/>
      <c r="M144" s="150"/>
    </row>
    <row r="145" spans="1:13" s="151" customFormat="1" ht="18" customHeight="1">
      <c r="A145" s="148" t="s">
        <v>903</v>
      </c>
      <c r="B145" s="148"/>
      <c r="C145" s="148"/>
      <c r="D145" s="148"/>
      <c r="E145" s="149"/>
      <c r="F145" s="149"/>
      <c r="G145" s="149"/>
      <c r="H145" s="149"/>
      <c r="I145" s="149"/>
      <c r="J145" s="149"/>
      <c r="K145" s="150"/>
      <c r="L145" s="150"/>
      <c r="M145" s="150"/>
    </row>
    <row r="146" spans="1:13" s="151" customFormat="1" ht="18" customHeight="1">
      <c r="A146" s="163"/>
      <c r="B146" s="164" t="s">
        <v>1115</v>
      </c>
      <c r="C146" s="147"/>
      <c r="D146" s="148" t="s">
        <v>1116</v>
      </c>
      <c r="E146" s="149"/>
      <c r="F146" s="149"/>
      <c r="G146" s="149"/>
      <c r="H146" s="149"/>
      <c r="I146" s="149"/>
      <c r="J146" s="149"/>
      <c r="K146" s="150"/>
      <c r="L146" s="150"/>
      <c r="M146" s="150"/>
    </row>
    <row r="147" spans="1:13" s="151" customFormat="1" ht="18" customHeight="1">
      <c r="A147" s="163"/>
      <c r="B147" s="164"/>
      <c r="C147" s="165" t="s">
        <v>924</v>
      </c>
      <c r="D147" s="148" t="s">
        <v>1117</v>
      </c>
      <c r="E147" s="149"/>
      <c r="F147" s="149"/>
      <c r="G147" s="149"/>
      <c r="H147" s="149"/>
      <c r="I147" s="149"/>
      <c r="J147" s="149"/>
      <c r="K147" s="150"/>
      <c r="L147" s="150"/>
      <c r="M147" s="150"/>
    </row>
    <row r="148" spans="1:13" s="151" customFormat="1" ht="18" customHeight="1">
      <c r="A148" s="163"/>
      <c r="B148" s="164" t="s">
        <v>1118</v>
      </c>
      <c r="C148" s="147"/>
      <c r="D148" s="148" t="s">
        <v>1119</v>
      </c>
      <c r="E148" s="149"/>
      <c r="F148" s="149"/>
      <c r="G148" s="149"/>
      <c r="H148" s="149"/>
      <c r="I148" s="149"/>
      <c r="J148" s="149"/>
      <c r="K148" s="150"/>
      <c r="L148" s="150"/>
      <c r="M148" s="150"/>
    </row>
    <row r="149" spans="1:13" s="151" customFormat="1" ht="18" customHeight="1">
      <c r="A149" s="163"/>
      <c r="B149" s="164" t="s">
        <v>1120</v>
      </c>
      <c r="C149" s="147"/>
      <c r="D149" s="148" t="s">
        <v>1121</v>
      </c>
      <c r="E149" s="149"/>
      <c r="F149" s="149"/>
      <c r="G149" s="149"/>
      <c r="H149" s="149"/>
      <c r="I149" s="149"/>
      <c r="J149" s="149"/>
      <c r="K149" s="150"/>
      <c r="L149" s="150"/>
      <c r="M149" s="150"/>
    </row>
    <row r="150" spans="1:13" s="198" customFormat="1" ht="27.75" customHeight="1">
      <c r="A150" s="234" t="s">
        <v>1122</v>
      </c>
      <c r="B150" s="234"/>
      <c r="C150" s="234"/>
      <c r="D150" s="171" t="s">
        <v>1123</v>
      </c>
      <c r="E150" s="129">
        <f aca="true" t="shared" si="8" ref="E150:J150">E151+E167+E175+E192</f>
        <v>0</v>
      </c>
      <c r="F150" s="129">
        <f t="shared" si="8"/>
        <v>0</v>
      </c>
      <c r="G150" s="129">
        <f t="shared" si="8"/>
        <v>0</v>
      </c>
      <c r="H150" s="129">
        <f t="shared" si="8"/>
        <v>0</v>
      </c>
      <c r="I150" s="129">
        <f t="shared" si="8"/>
        <v>0</v>
      </c>
      <c r="J150" s="129">
        <f t="shared" si="8"/>
        <v>0</v>
      </c>
      <c r="K150" s="129"/>
      <c r="L150" s="129"/>
      <c r="M150" s="129"/>
    </row>
    <row r="151" spans="1:13" ht="34.5" customHeight="1">
      <c r="A151" s="235" t="s">
        <v>1124</v>
      </c>
      <c r="B151" s="187"/>
      <c r="C151" s="187"/>
      <c r="D151" s="141" t="s">
        <v>1125</v>
      </c>
      <c r="E151" s="236">
        <f aca="true" t="shared" si="9" ref="E151:J151">E153+E156+E160+E161+E163+E166</f>
        <v>0</v>
      </c>
      <c r="F151" s="236">
        <f t="shared" si="9"/>
        <v>0</v>
      </c>
      <c r="G151" s="236">
        <f t="shared" si="9"/>
        <v>0</v>
      </c>
      <c r="H151" s="236">
        <f t="shared" si="9"/>
        <v>0</v>
      </c>
      <c r="I151" s="236">
        <f t="shared" si="9"/>
        <v>0</v>
      </c>
      <c r="J151" s="236">
        <f t="shared" si="9"/>
        <v>0</v>
      </c>
      <c r="K151" s="129"/>
      <c r="L151" s="129"/>
      <c r="M151" s="129"/>
    </row>
    <row r="152" spans="1:13" ht="12.75">
      <c r="A152" s="176" t="s">
        <v>903</v>
      </c>
      <c r="B152" s="210"/>
      <c r="C152" s="211"/>
      <c r="D152" s="155"/>
      <c r="E152" s="129"/>
      <c r="F152" s="129"/>
      <c r="G152" s="129"/>
      <c r="H152" s="129"/>
      <c r="I152" s="129"/>
      <c r="J152" s="129"/>
      <c r="K152" s="129"/>
      <c r="L152" s="129"/>
      <c r="M152" s="129"/>
    </row>
    <row r="153" spans="1:13" ht="14.25">
      <c r="A153" s="176"/>
      <c r="B153" s="158" t="s">
        <v>1126</v>
      </c>
      <c r="C153" s="159"/>
      <c r="D153" s="160" t="s">
        <v>1127</v>
      </c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1:13" ht="14.25">
      <c r="A154" s="176"/>
      <c r="B154" s="158"/>
      <c r="C154" s="172" t="s">
        <v>936</v>
      </c>
      <c r="D154" s="160" t="s">
        <v>1128</v>
      </c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1:13" ht="14.25">
      <c r="A155" s="176"/>
      <c r="B155" s="158"/>
      <c r="C155" s="172" t="s">
        <v>938</v>
      </c>
      <c r="D155" s="160" t="s">
        <v>1129</v>
      </c>
      <c r="E155" s="129"/>
      <c r="F155" s="129"/>
      <c r="G155" s="129"/>
      <c r="H155" s="129"/>
      <c r="I155" s="129"/>
      <c r="J155" s="129"/>
      <c r="K155" s="129"/>
      <c r="L155" s="129"/>
      <c r="M155" s="129"/>
    </row>
    <row r="156" spans="1:13" ht="30" customHeight="1">
      <c r="A156" s="176"/>
      <c r="B156" s="237" t="s">
        <v>1130</v>
      </c>
      <c r="C156" s="238"/>
      <c r="D156" s="160" t="s">
        <v>1131</v>
      </c>
      <c r="E156" s="129">
        <f aca="true" t="shared" si="10" ref="E156:J156">E157+E158+E159</f>
        <v>0</v>
      </c>
      <c r="F156" s="129">
        <f t="shared" si="10"/>
        <v>0</v>
      </c>
      <c r="G156" s="129">
        <f t="shared" si="10"/>
        <v>0</v>
      </c>
      <c r="H156" s="129">
        <f t="shared" si="10"/>
        <v>0</v>
      </c>
      <c r="I156" s="129">
        <f t="shared" si="10"/>
        <v>0</v>
      </c>
      <c r="J156" s="129">
        <f t="shared" si="10"/>
        <v>0</v>
      </c>
      <c r="K156" s="129"/>
      <c r="L156" s="129"/>
      <c r="M156" s="129"/>
    </row>
    <row r="157" spans="1:13" ht="14.25">
      <c r="A157" s="176"/>
      <c r="B157" s="158"/>
      <c r="C157" s="174" t="s">
        <v>942</v>
      </c>
      <c r="D157" s="160" t="s">
        <v>1132</v>
      </c>
      <c r="E157" s="129"/>
      <c r="F157" s="129"/>
      <c r="G157" s="129"/>
      <c r="H157" s="129"/>
      <c r="I157" s="129"/>
      <c r="J157" s="129"/>
      <c r="K157" s="129"/>
      <c r="L157" s="129"/>
      <c r="M157" s="129"/>
    </row>
    <row r="158" spans="1:13" ht="14.25">
      <c r="A158" s="176"/>
      <c r="B158" s="158"/>
      <c r="C158" s="174" t="s">
        <v>944</v>
      </c>
      <c r="D158" s="160" t="s">
        <v>1133</v>
      </c>
      <c r="E158" s="129">
        <f aca="true" t="shared" si="11" ref="E158:J158">E283+E420</f>
        <v>0</v>
      </c>
      <c r="F158" s="129">
        <f t="shared" si="11"/>
        <v>0</v>
      </c>
      <c r="G158" s="129">
        <f t="shared" si="11"/>
        <v>0</v>
      </c>
      <c r="H158" s="129">
        <f t="shared" si="11"/>
        <v>0</v>
      </c>
      <c r="I158" s="129">
        <f t="shared" si="11"/>
        <v>0</v>
      </c>
      <c r="J158" s="129">
        <f t="shared" si="11"/>
        <v>0</v>
      </c>
      <c r="K158" s="129"/>
      <c r="L158" s="129"/>
      <c r="M158" s="129"/>
    </row>
    <row r="159" spans="1:13" ht="14.25">
      <c r="A159" s="176"/>
      <c r="B159" s="158"/>
      <c r="C159" s="175" t="s">
        <v>946</v>
      </c>
      <c r="D159" s="160" t="s">
        <v>1134</v>
      </c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4.25">
      <c r="A160" s="176"/>
      <c r="B160" s="177" t="s">
        <v>1135</v>
      </c>
      <c r="C160" s="175"/>
      <c r="D160" s="160" t="s">
        <v>1136</v>
      </c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1:13" ht="14.25">
      <c r="A161" s="176"/>
      <c r="B161" s="177" t="s">
        <v>1137</v>
      </c>
      <c r="C161" s="178"/>
      <c r="D161" s="160" t="s">
        <v>1138</v>
      </c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1:13" ht="14.25">
      <c r="A162" s="176"/>
      <c r="B162" s="177"/>
      <c r="C162" s="174" t="s">
        <v>952</v>
      </c>
      <c r="D162" s="160" t="s">
        <v>1139</v>
      </c>
      <c r="E162" s="129"/>
      <c r="F162" s="129"/>
      <c r="G162" s="129"/>
      <c r="H162" s="129"/>
      <c r="I162" s="129"/>
      <c r="J162" s="129"/>
      <c r="K162" s="129"/>
      <c r="L162" s="129"/>
      <c r="M162" s="129"/>
    </row>
    <row r="163" spans="1:13" s="151" customFormat="1" ht="18" customHeight="1">
      <c r="A163" s="163"/>
      <c r="B163" s="165" t="s">
        <v>1140</v>
      </c>
      <c r="C163" s="165"/>
      <c r="D163" s="148" t="s">
        <v>1141</v>
      </c>
      <c r="E163" s="149"/>
      <c r="F163" s="149"/>
      <c r="G163" s="149"/>
      <c r="H163" s="149"/>
      <c r="I163" s="149"/>
      <c r="J163" s="149"/>
      <c r="K163" s="150"/>
      <c r="L163" s="150"/>
      <c r="M163" s="150"/>
    </row>
    <row r="164" spans="1:13" s="151" customFormat="1" ht="18" customHeight="1">
      <c r="A164" s="163"/>
      <c r="B164" s="165"/>
      <c r="C164" s="179" t="s">
        <v>956</v>
      </c>
      <c r="D164" s="148" t="s">
        <v>1142</v>
      </c>
      <c r="E164" s="149"/>
      <c r="F164" s="149"/>
      <c r="G164" s="149"/>
      <c r="H164" s="149"/>
      <c r="I164" s="149"/>
      <c r="J164" s="149"/>
      <c r="K164" s="150"/>
      <c r="L164" s="150"/>
      <c r="M164" s="150"/>
    </row>
    <row r="165" spans="1:13" s="151" customFormat="1" ht="18" customHeight="1">
      <c r="A165" s="163"/>
      <c r="B165" s="165"/>
      <c r="C165" s="165" t="s">
        <v>958</v>
      </c>
      <c r="D165" s="148" t="s">
        <v>1143</v>
      </c>
      <c r="E165" s="149"/>
      <c r="F165" s="149"/>
      <c r="G165" s="149"/>
      <c r="H165" s="149"/>
      <c r="I165" s="149"/>
      <c r="J165" s="149"/>
      <c r="K165" s="150"/>
      <c r="L165" s="150"/>
      <c r="M165" s="150"/>
    </row>
    <row r="166" spans="1:13" ht="14.25">
      <c r="A166" s="176"/>
      <c r="B166" s="180" t="s">
        <v>960</v>
      </c>
      <c r="C166" s="180"/>
      <c r="D166" s="160" t="s">
        <v>1144</v>
      </c>
      <c r="E166" s="129"/>
      <c r="F166" s="129"/>
      <c r="G166" s="129"/>
      <c r="H166" s="129"/>
      <c r="I166" s="129"/>
      <c r="J166" s="129"/>
      <c r="K166" s="129"/>
      <c r="L166" s="129"/>
      <c r="M166" s="129"/>
    </row>
    <row r="167" spans="1:13" ht="15.75">
      <c r="A167" s="239" t="s">
        <v>1145</v>
      </c>
      <c r="B167" s="180"/>
      <c r="C167" s="180"/>
      <c r="D167" s="171" t="s">
        <v>1146</v>
      </c>
      <c r="E167" s="236">
        <f aca="true" t="shared" si="12" ref="E167:J167">E169+E172+E173</f>
        <v>0</v>
      </c>
      <c r="F167" s="236">
        <f t="shared" si="12"/>
        <v>0</v>
      </c>
      <c r="G167" s="236">
        <f t="shared" si="12"/>
        <v>0</v>
      </c>
      <c r="H167" s="236">
        <f t="shared" si="12"/>
        <v>0</v>
      </c>
      <c r="I167" s="236">
        <f t="shared" si="12"/>
        <v>0</v>
      </c>
      <c r="J167" s="236">
        <f t="shared" si="12"/>
        <v>0</v>
      </c>
      <c r="K167" s="129"/>
      <c r="L167" s="129"/>
      <c r="M167" s="129"/>
    </row>
    <row r="168" spans="1:13" ht="14.25">
      <c r="A168" s="176" t="s">
        <v>903</v>
      </c>
      <c r="B168" s="180"/>
      <c r="C168" s="180"/>
      <c r="D168" s="160"/>
      <c r="E168" s="129"/>
      <c r="F168" s="129"/>
      <c r="G168" s="129"/>
      <c r="H168" s="129"/>
      <c r="I168" s="129"/>
      <c r="J168" s="129"/>
      <c r="K168" s="129"/>
      <c r="L168" s="129"/>
      <c r="M168" s="129"/>
    </row>
    <row r="169" spans="1:13" ht="27.75" customHeight="1">
      <c r="A169" s="176"/>
      <c r="B169" s="182" t="s">
        <v>1147</v>
      </c>
      <c r="C169" s="187"/>
      <c r="D169" s="160" t="s">
        <v>1148</v>
      </c>
      <c r="E169" s="129"/>
      <c r="F169" s="129"/>
      <c r="G169" s="129"/>
      <c r="H169" s="129"/>
      <c r="I169" s="129"/>
      <c r="J169" s="129"/>
      <c r="K169" s="129"/>
      <c r="L169" s="129"/>
      <c r="M169" s="129"/>
    </row>
    <row r="170" spans="1:13" ht="14.25">
      <c r="A170" s="176"/>
      <c r="B170" s="180"/>
      <c r="C170" s="180" t="s">
        <v>966</v>
      </c>
      <c r="D170" s="160" t="s">
        <v>1149</v>
      </c>
      <c r="E170" s="129"/>
      <c r="F170" s="129"/>
      <c r="G170" s="129"/>
      <c r="H170" s="129"/>
      <c r="I170" s="129"/>
      <c r="J170" s="129"/>
      <c r="K170" s="129"/>
      <c r="L170" s="129"/>
      <c r="M170" s="129"/>
    </row>
    <row r="171" spans="1:13" s="151" customFormat="1" ht="18" customHeight="1">
      <c r="A171" s="146"/>
      <c r="B171" s="146"/>
      <c r="C171" s="146" t="s">
        <v>968</v>
      </c>
      <c r="D171" s="148" t="s">
        <v>1150</v>
      </c>
      <c r="E171" s="149"/>
      <c r="F171" s="149"/>
      <c r="G171" s="149"/>
      <c r="H171" s="149"/>
      <c r="I171" s="149"/>
      <c r="J171" s="149"/>
      <c r="K171" s="150"/>
      <c r="L171" s="150"/>
      <c r="M171" s="150"/>
    </row>
    <row r="172" spans="1:13" s="151" customFormat="1" ht="18" customHeight="1">
      <c r="A172" s="146"/>
      <c r="B172" s="146" t="s">
        <v>970</v>
      </c>
      <c r="C172" s="146"/>
      <c r="D172" s="148" t="s">
        <v>1151</v>
      </c>
      <c r="E172" s="149"/>
      <c r="F172" s="149"/>
      <c r="G172" s="149"/>
      <c r="H172" s="149"/>
      <c r="I172" s="149"/>
      <c r="J172" s="149"/>
      <c r="K172" s="150"/>
      <c r="L172" s="150"/>
      <c r="M172" s="150"/>
    </row>
    <row r="173" spans="1:13" ht="14.25">
      <c r="A173" s="176"/>
      <c r="B173" s="180" t="s">
        <v>1152</v>
      </c>
      <c r="C173" s="180"/>
      <c r="D173" s="160" t="s">
        <v>1153</v>
      </c>
      <c r="E173" s="129"/>
      <c r="F173" s="129"/>
      <c r="G173" s="129"/>
      <c r="H173" s="129"/>
      <c r="I173" s="129"/>
      <c r="J173" s="129"/>
      <c r="K173" s="129"/>
      <c r="L173" s="129"/>
      <c r="M173" s="129"/>
    </row>
    <row r="174" spans="1:13" ht="14.25">
      <c r="A174" s="176"/>
      <c r="B174" s="180"/>
      <c r="C174" s="180" t="s">
        <v>974</v>
      </c>
      <c r="D174" s="160" t="s">
        <v>1154</v>
      </c>
      <c r="E174" s="129"/>
      <c r="F174" s="129"/>
      <c r="G174" s="129"/>
      <c r="H174" s="129"/>
      <c r="I174" s="129"/>
      <c r="J174" s="129"/>
      <c r="K174" s="129"/>
      <c r="L174" s="129"/>
      <c r="M174" s="129"/>
    </row>
    <row r="175" spans="1:13" ht="35.25" customHeight="1">
      <c r="A175" s="235" t="s">
        <v>1155</v>
      </c>
      <c r="B175" s="238"/>
      <c r="C175" s="238"/>
      <c r="D175" s="171" t="s">
        <v>1156</v>
      </c>
      <c r="E175" s="236">
        <f aca="true" t="shared" si="13" ref="E175:J175">E177+E187+E191</f>
        <v>0</v>
      </c>
      <c r="F175" s="236">
        <f t="shared" si="13"/>
        <v>0</v>
      </c>
      <c r="G175" s="236">
        <f t="shared" si="13"/>
        <v>0</v>
      </c>
      <c r="H175" s="236">
        <f t="shared" si="13"/>
        <v>0</v>
      </c>
      <c r="I175" s="236">
        <f t="shared" si="13"/>
        <v>0</v>
      </c>
      <c r="J175" s="236">
        <f t="shared" si="13"/>
        <v>0</v>
      </c>
      <c r="K175" s="129"/>
      <c r="L175" s="129"/>
      <c r="M175" s="129"/>
    </row>
    <row r="176" spans="1:13" ht="12.75">
      <c r="A176" s="176" t="s">
        <v>903</v>
      </c>
      <c r="B176" s="210"/>
      <c r="C176" s="211"/>
      <c r="D176" s="155"/>
      <c r="E176" s="129"/>
      <c r="F176" s="129"/>
      <c r="G176" s="129"/>
      <c r="H176" s="129"/>
      <c r="I176" s="129"/>
      <c r="J176" s="129"/>
      <c r="K176" s="129"/>
      <c r="L176" s="129"/>
      <c r="M176" s="129"/>
    </row>
    <row r="177" spans="1:13" ht="30" customHeight="1">
      <c r="A177" s="176"/>
      <c r="B177" s="240" t="s">
        <v>1157</v>
      </c>
      <c r="C177" s="240"/>
      <c r="D177" s="155" t="s">
        <v>1158</v>
      </c>
      <c r="E177" s="129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176"/>
      <c r="B178" s="210"/>
      <c r="C178" s="211" t="s">
        <v>979</v>
      </c>
      <c r="D178" s="155" t="s">
        <v>1159</v>
      </c>
      <c r="E178" s="129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176"/>
      <c r="B179" s="210"/>
      <c r="C179" s="211" t="s">
        <v>981</v>
      </c>
      <c r="D179" s="155" t="s">
        <v>1160</v>
      </c>
      <c r="E179" s="129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176"/>
      <c r="B180" s="210"/>
      <c r="C180" s="211" t="s">
        <v>983</v>
      </c>
      <c r="D180" s="155" t="s">
        <v>1161</v>
      </c>
      <c r="E180" s="129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176"/>
      <c r="B181" s="210"/>
      <c r="C181" s="211" t="s">
        <v>985</v>
      </c>
      <c r="D181" s="155" t="s">
        <v>1162</v>
      </c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176"/>
      <c r="B182" s="210"/>
      <c r="C182" s="211" t="s">
        <v>987</v>
      </c>
      <c r="D182" s="155" t="s">
        <v>1163</v>
      </c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176"/>
      <c r="B183" s="210"/>
      <c r="C183" s="211" t="s">
        <v>989</v>
      </c>
      <c r="D183" s="155" t="s">
        <v>1164</v>
      </c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27.75" customHeight="1">
      <c r="A184" s="176"/>
      <c r="B184" s="210"/>
      <c r="C184" s="241" t="s">
        <v>991</v>
      </c>
      <c r="D184" s="155" t="s">
        <v>1165</v>
      </c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176"/>
      <c r="B185" s="210"/>
      <c r="C185" s="211" t="s">
        <v>993</v>
      </c>
      <c r="D185" s="155" t="s">
        <v>1166</v>
      </c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176"/>
      <c r="B186" s="210"/>
      <c r="C186" s="211" t="s">
        <v>995</v>
      </c>
      <c r="D186" s="155" t="s">
        <v>1167</v>
      </c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1:13" s="144" customFormat="1" ht="30" customHeight="1">
      <c r="A187" s="186"/>
      <c r="B187" s="187" t="s">
        <v>1168</v>
      </c>
      <c r="C187" s="187"/>
      <c r="D187" s="155" t="s">
        <v>1169</v>
      </c>
      <c r="E187" s="142"/>
      <c r="F187" s="142"/>
      <c r="G187" s="142"/>
      <c r="H187" s="142"/>
      <c r="I187" s="142"/>
      <c r="J187" s="142"/>
      <c r="K187" s="143"/>
      <c r="L187" s="143"/>
      <c r="M187" s="143"/>
    </row>
    <row r="188" spans="1:13" s="151" customFormat="1" ht="18" customHeight="1">
      <c r="A188" s="146"/>
      <c r="B188" s="165"/>
      <c r="C188" s="146" t="s">
        <v>999</v>
      </c>
      <c r="D188" s="188" t="s">
        <v>1170</v>
      </c>
      <c r="E188" s="149"/>
      <c r="F188" s="149"/>
      <c r="G188" s="149"/>
      <c r="H188" s="149"/>
      <c r="I188" s="149"/>
      <c r="J188" s="149"/>
      <c r="K188" s="150"/>
      <c r="L188" s="150"/>
      <c r="M188" s="150"/>
    </row>
    <row r="189" spans="1:13" s="151" customFormat="1" ht="18" customHeight="1">
      <c r="A189" s="146"/>
      <c r="B189" s="165"/>
      <c r="C189" s="146" t="s">
        <v>1001</v>
      </c>
      <c r="D189" s="188" t="s">
        <v>1171</v>
      </c>
      <c r="E189" s="149"/>
      <c r="F189" s="149"/>
      <c r="G189" s="149"/>
      <c r="H189" s="149"/>
      <c r="I189" s="149"/>
      <c r="J189" s="149"/>
      <c r="K189" s="150"/>
      <c r="L189" s="150"/>
      <c r="M189" s="150"/>
    </row>
    <row r="190" spans="1:13" s="144" customFormat="1" ht="30" customHeight="1">
      <c r="A190" s="186"/>
      <c r="B190" s="153"/>
      <c r="C190" s="189" t="s">
        <v>1003</v>
      </c>
      <c r="D190" s="190" t="s">
        <v>1172</v>
      </c>
      <c r="E190" s="142"/>
      <c r="F190" s="142"/>
      <c r="G190" s="142"/>
      <c r="H190" s="142"/>
      <c r="I190" s="142"/>
      <c r="J190" s="142"/>
      <c r="K190" s="143"/>
      <c r="L190" s="143"/>
      <c r="M190" s="143"/>
    </row>
    <row r="191" spans="1:13" ht="15">
      <c r="A191" s="210"/>
      <c r="B191" s="177" t="s">
        <v>1005</v>
      </c>
      <c r="C191" s="191"/>
      <c r="D191" s="160" t="s">
        <v>1173</v>
      </c>
      <c r="E191" s="129">
        <f aca="true" t="shared" si="14" ref="E191:J191">E319+E465</f>
        <v>0</v>
      </c>
      <c r="F191" s="129">
        <f t="shared" si="14"/>
        <v>0</v>
      </c>
      <c r="G191" s="129">
        <f t="shared" si="14"/>
        <v>0</v>
      </c>
      <c r="H191" s="129">
        <f t="shared" si="14"/>
        <v>0</v>
      </c>
      <c r="I191" s="129">
        <f t="shared" si="14"/>
        <v>0</v>
      </c>
      <c r="J191" s="129">
        <f t="shared" si="14"/>
        <v>0</v>
      </c>
      <c r="K191" s="129"/>
      <c r="L191" s="129"/>
      <c r="M191" s="129"/>
    </row>
    <row r="192" spans="1:13" ht="30.75" customHeight="1">
      <c r="A192" s="242" t="s">
        <v>1174</v>
      </c>
      <c r="B192" s="243"/>
      <c r="C192" s="243"/>
      <c r="D192" s="244" t="s">
        <v>1175</v>
      </c>
      <c r="E192" s="236">
        <f aca="true" t="shared" si="15" ref="E192:J192">E194+E195+E196+E197+E198+E201</f>
        <v>0</v>
      </c>
      <c r="F192" s="236">
        <f t="shared" si="15"/>
        <v>0</v>
      </c>
      <c r="G192" s="236">
        <f t="shared" si="15"/>
        <v>0</v>
      </c>
      <c r="H192" s="236">
        <f t="shared" si="15"/>
        <v>0</v>
      </c>
      <c r="I192" s="236">
        <f t="shared" si="15"/>
        <v>0</v>
      </c>
      <c r="J192" s="236">
        <f t="shared" si="15"/>
        <v>0</v>
      </c>
      <c r="K192" s="129"/>
      <c r="L192" s="129"/>
      <c r="M192" s="129"/>
    </row>
    <row r="193" spans="1:13" ht="12.75">
      <c r="A193" s="176" t="s">
        <v>903</v>
      </c>
      <c r="B193" s="210"/>
      <c r="C193" s="211"/>
      <c r="D193" s="245"/>
      <c r="E193" s="129"/>
      <c r="F193" s="129"/>
      <c r="G193" s="129"/>
      <c r="H193" s="129"/>
      <c r="I193" s="129"/>
      <c r="J193" s="129"/>
      <c r="K193" s="129"/>
      <c r="L193" s="129"/>
      <c r="M193" s="129"/>
    </row>
    <row r="194" spans="1:13" ht="14.25">
      <c r="A194" s="210"/>
      <c r="B194" s="246" t="s">
        <v>1009</v>
      </c>
      <c r="C194" s="247"/>
      <c r="D194" s="245" t="s">
        <v>1176</v>
      </c>
      <c r="E194" s="129"/>
      <c r="F194" s="129"/>
      <c r="G194" s="129"/>
      <c r="H194" s="129"/>
      <c r="I194" s="129"/>
      <c r="J194" s="129"/>
      <c r="K194" s="129"/>
      <c r="L194" s="129"/>
      <c r="M194" s="129"/>
    </row>
    <row r="195" spans="1:13" ht="14.25">
      <c r="A195" s="210"/>
      <c r="B195" s="246" t="s">
        <v>1011</v>
      </c>
      <c r="C195" s="247"/>
      <c r="D195" s="245" t="s">
        <v>1177</v>
      </c>
      <c r="E195" s="129"/>
      <c r="F195" s="129"/>
      <c r="G195" s="129"/>
      <c r="H195" s="129"/>
      <c r="I195" s="129"/>
      <c r="J195" s="129"/>
      <c r="K195" s="129"/>
      <c r="L195" s="129"/>
      <c r="M195" s="129"/>
    </row>
    <row r="196" spans="1:13" s="144" customFormat="1" ht="18" customHeight="1">
      <c r="A196" s="186"/>
      <c r="B196" s="186" t="s">
        <v>1013</v>
      </c>
      <c r="C196" s="186"/>
      <c r="D196" s="155" t="s">
        <v>1178</v>
      </c>
      <c r="E196" s="142"/>
      <c r="F196" s="142"/>
      <c r="G196" s="142"/>
      <c r="H196" s="142"/>
      <c r="I196" s="142"/>
      <c r="J196" s="142"/>
      <c r="K196" s="143"/>
      <c r="L196" s="143"/>
      <c r="M196" s="143"/>
    </row>
    <row r="197" spans="1:13" s="151" customFormat="1" ht="18" customHeight="1">
      <c r="A197" s="146"/>
      <c r="B197" s="146" t="s">
        <v>1015</v>
      </c>
      <c r="C197" s="146"/>
      <c r="D197" s="148" t="s">
        <v>1179</v>
      </c>
      <c r="E197" s="149"/>
      <c r="F197" s="149"/>
      <c r="G197" s="149"/>
      <c r="H197" s="149"/>
      <c r="I197" s="149"/>
      <c r="J197" s="149"/>
      <c r="K197" s="150"/>
      <c r="L197" s="150"/>
      <c r="M197" s="150"/>
    </row>
    <row r="198" spans="1:13" ht="14.25">
      <c r="A198" s="210"/>
      <c r="B198" s="246" t="s">
        <v>1180</v>
      </c>
      <c r="C198" s="247"/>
      <c r="D198" s="245" t="s">
        <v>1181</v>
      </c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210"/>
      <c r="B199" s="210"/>
      <c r="C199" s="248" t="s">
        <v>1019</v>
      </c>
      <c r="D199" s="245" t="s">
        <v>1182</v>
      </c>
      <c r="E199" s="129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210"/>
      <c r="B200" s="210"/>
      <c r="C200" s="248" t="s">
        <v>1021</v>
      </c>
      <c r="D200" s="245" t="s">
        <v>1183</v>
      </c>
      <c r="E200" s="129"/>
      <c r="F200" s="129"/>
      <c r="G200" s="129"/>
      <c r="H200" s="129"/>
      <c r="I200" s="129"/>
      <c r="J200" s="129"/>
      <c r="K200" s="129"/>
      <c r="L200" s="129"/>
      <c r="M200" s="129"/>
    </row>
    <row r="201" spans="1:13" s="151" customFormat="1" ht="18" customHeight="1">
      <c r="A201" s="163"/>
      <c r="B201" s="165" t="s">
        <v>1184</v>
      </c>
      <c r="C201" s="146"/>
      <c r="D201" s="148" t="s">
        <v>1185</v>
      </c>
      <c r="E201" s="149">
        <f aca="true" t="shared" si="16" ref="E201:J201">E332+E475</f>
        <v>0</v>
      </c>
      <c r="F201" s="149">
        <f t="shared" si="16"/>
        <v>0</v>
      </c>
      <c r="G201" s="149">
        <f t="shared" si="16"/>
        <v>0</v>
      </c>
      <c r="H201" s="149">
        <f t="shared" si="16"/>
        <v>0</v>
      </c>
      <c r="I201" s="149">
        <f t="shared" si="16"/>
        <v>0</v>
      </c>
      <c r="J201" s="149">
        <f t="shared" si="16"/>
        <v>0</v>
      </c>
      <c r="K201" s="150"/>
      <c r="L201" s="150"/>
      <c r="M201" s="150"/>
    </row>
    <row r="202" spans="1:13" ht="33" customHeight="1">
      <c r="A202" s="249" t="s">
        <v>1186</v>
      </c>
      <c r="B202" s="238"/>
      <c r="C202" s="238"/>
      <c r="D202" s="245"/>
      <c r="E202" s="129">
        <f aca="true" t="shared" si="17" ref="E202:J202">E203+E214</f>
        <v>0</v>
      </c>
      <c r="F202" s="129">
        <f t="shared" si="17"/>
        <v>0</v>
      </c>
      <c r="G202" s="129">
        <f t="shared" si="17"/>
        <v>0</v>
      </c>
      <c r="H202" s="129">
        <f t="shared" si="17"/>
        <v>0</v>
      </c>
      <c r="I202" s="129">
        <f t="shared" si="17"/>
        <v>0</v>
      </c>
      <c r="J202" s="129">
        <f t="shared" si="17"/>
        <v>0</v>
      </c>
      <c r="K202" s="129"/>
      <c r="L202" s="129"/>
      <c r="M202" s="129"/>
    </row>
    <row r="203" spans="1:13" ht="31.5" customHeight="1">
      <c r="A203" s="250" t="s">
        <v>1187</v>
      </c>
      <c r="B203" s="250"/>
      <c r="C203" s="250"/>
      <c r="D203" s="141" t="s">
        <v>1188</v>
      </c>
      <c r="E203" s="236">
        <f aca="true" t="shared" si="18" ref="E203:J203">E205+E208+E211+E212+E213</f>
        <v>0</v>
      </c>
      <c r="F203" s="236">
        <f t="shared" si="18"/>
        <v>0</v>
      </c>
      <c r="G203" s="236">
        <f t="shared" si="18"/>
        <v>0</v>
      </c>
      <c r="H203" s="236">
        <f t="shared" si="18"/>
        <v>0</v>
      </c>
      <c r="I203" s="236">
        <f t="shared" si="18"/>
        <v>0</v>
      </c>
      <c r="J203" s="236">
        <f t="shared" si="18"/>
        <v>0</v>
      </c>
      <c r="K203" s="129"/>
      <c r="L203" s="129"/>
      <c r="M203" s="129"/>
    </row>
    <row r="204" spans="1:13" ht="12.75">
      <c r="A204" s="176" t="s">
        <v>903</v>
      </c>
      <c r="B204" s="210"/>
      <c r="C204" s="211"/>
      <c r="D204" s="155"/>
      <c r="E204" s="129"/>
      <c r="F204" s="129"/>
      <c r="G204" s="129"/>
      <c r="H204" s="129"/>
      <c r="I204" s="129"/>
      <c r="J204" s="129"/>
      <c r="K204" s="129"/>
      <c r="L204" s="129"/>
      <c r="M204" s="129"/>
    </row>
    <row r="205" spans="1:13" ht="14.25">
      <c r="A205" s="176"/>
      <c r="B205" s="202" t="s">
        <v>1189</v>
      </c>
      <c r="C205" s="202"/>
      <c r="D205" s="160" t="s">
        <v>1190</v>
      </c>
      <c r="E205" s="129"/>
      <c r="F205" s="129"/>
      <c r="G205" s="129"/>
      <c r="H205" s="129"/>
      <c r="I205" s="129"/>
      <c r="J205" s="129"/>
      <c r="K205" s="129"/>
      <c r="L205" s="129"/>
      <c r="M205" s="129"/>
    </row>
    <row r="206" spans="1:13" ht="14.25">
      <c r="A206" s="176"/>
      <c r="B206" s="177"/>
      <c r="C206" s="175" t="s">
        <v>1028</v>
      </c>
      <c r="D206" s="160" t="s">
        <v>1191</v>
      </c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1:13" ht="14.25">
      <c r="A207" s="176"/>
      <c r="B207" s="177"/>
      <c r="C207" s="203" t="s">
        <v>1030</v>
      </c>
      <c r="D207" s="160" t="s">
        <v>1192</v>
      </c>
      <c r="E207" s="129"/>
      <c r="F207" s="129"/>
      <c r="G207" s="129"/>
      <c r="H207" s="129"/>
      <c r="I207" s="129"/>
      <c r="J207" s="129"/>
      <c r="K207" s="129"/>
      <c r="L207" s="129"/>
      <c r="M207" s="129"/>
    </row>
    <row r="208" spans="1:13" ht="31.5" customHeight="1">
      <c r="A208" s="176"/>
      <c r="B208" s="182" t="s">
        <v>1193</v>
      </c>
      <c r="C208" s="238"/>
      <c r="D208" s="160" t="s">
        <v>1194</v>
      </c>
      <c r="E208" s="129"/>
      <c r="F208" s="129"/>
      <c r="G208" s="129"/>
      <c r="H208" s="129"/>
      <c r="I208" s="129"/>
      <c r="J208" s="129"/>
      <c r="K208" s="129"/>
      <c r="L208" s="129"/>
      <c r="M208" s="129"/>
    </row>
    <row r="209" spans="1:13" ht="14.25">
      <c r="A209" s="176"/>
      <c r="B209" s="180"/>
      <c r="C209" s="174" t="s">
        <v>1034</v>
      </c>
      <c r="D209" s="160" t="s">
        <v>1195</v>
      </c>
      <c r="E209" s="129"/>
      <c r="F209" s="129"/>
      <c r="G209" s="129"/>
      <c r="H209" s="129"/>
      <c r="I209" s="129"/>
      <c r="J209" s="129"/>
      <c r="K209" s="129"/>
      <c r="L209" s="129"/>
      <c r="M209" s="129"/>
    </row>
    <row r="210" spans="1:13" ht="14.25">
      <c r="A210" s="176"/>
      <c r="B210" s="180"/>
      <c r="C210" s="174" t="s">
        <v>1036</v>
      </c>
      <c r="D210" s="160" t="s">
        <v>1196</v>
      </c>
      <c r="E210" s="129"/>
      <c r="F210" s="129"/>
      <c r="G210" s="129"/>
      <c r="H210" s="129"/>
      <c r="I210" s="129"/>
      <c r="J210" s="129"/>
      <c r="K210" s="129"/>
      <c r="L210" s="129"/>
      <c r="M210" s="129"/>
    </row>
    <row r="211" spans="1:13" ht="14.25">
      <c r="A211" s="176"/>
      <c r="B211" s="177" t="s">
        <v>1038</v>
      </c>
      <c r="C211" s="177"/>
      <c r="D211" s="160" t="s">
        <v>1197</v>
      </c>
      <c r="E211" s="129"/>
      <c r="F211" s="129"/>
      <c r="G211" s="129"/>
      <c r="H211" s="129"/>
      <c r="I211" s="129"/>
      <c r="J211" s="129"/>
      <c r="K211" s="129"/>
      <c r="L211" s="129"/>
      <c r="M211" s="129"/>
    </row>
    <row r="212" spans="1:13" ht="14.25">
      <c r="A212" s="176"/>
      <c r="B212" s="177" t="s">
        <v>1040</v>
      </c>
      <c r="C212" s="177"/>
      <c r="D212" s="160" t="s">
        <v>1198</v>
      </c>
      <c r="E212" s="129"/>
      <c r="F212" s="129"/>
      <c r="G212" s="129"/>
      <c r="H212" s="129"/>
      <c r="I212" s="129"/>
      <c r="J212" s="129"/>
      <c r="K212" s="129"/>
      <c r="L212" s="129"/>
      <c r="M212" s="129"/>
    </row>
    <row r="213" spans="1:13" ht="30" customHeight="1">
      <c r="A213" s="176"/>
      <c r="B213" s="182" t="s">
        <v>1042</v>
      </c>
      <c r="C213" s="238"/>
      <c r="D213" s="160" t="s">
        <v>1199</v>
      </c>
      <c r="E213" s="129">
        <f aca="true" t="shared" si="19" ref="E213:J213">E347+E494</f>
        <v>0</v>
      </c>
      <c r="F213" s="129">
        <f t="shared" si="19"/>
        <v>0</v>
      </c>
      <c r="G213" s="129">
        <f t="shared" si="19"/>
        <v>0</v>
      </c>
      <c r="H213" s="129">
        <f t="shared" si="19"/>
        <v>0</v>
      </c>
      <c r="I213" s="129">
        <f t="shared" si="19"/>
        <v>0</v>
      </c>
      <c r="J213" s="129">
        <f t="shared" si="19"/>
        <v>0</v>
      </c>
      <c r="K213" s="129"/>
      <c r="L213" s="129"/>
      <c r="M213" s="129"/>
    </row>
    <row r="214" spans="1:13" ht="18" customHeight="1">
      <c r="A214" s="227" t="s">
        <v>1200</v>
      </c>
      <c r="B214" s="210"/>
      <c r="C214" s="228"/>
      <c r="D214" s="141" t="s">
        <v>1201</v>
      </c>
      <c r="E214" s="236">
        <f aca="true" t="shared" si="20" ref="E214:J214">E216+E217+E220</f>
        <v>0</v>
      </c>
      <c r="F214" s="236">
        <f t="shared" si="20"/>
        <v>0</v>
      </c>
      <c r="G214" s="236">
        <f t="shared" si="20"/>
        <v>0</v>
      </c>
      <c r="H214" s="236">
        <f t="shared" si="20"/>
        <v>0</v>
      </c>
      <c r="I214" s="236">
        <f t="shared" si="20"/>
        <v>0</v>
      </c>
      <c r="J214" s="236">
        <f t="shared" si="20"/>
        <v>0</v>
      </c>
      <c r="K214" s="129"/>
      <c r="L214" s="129"/>
      <c r="M214" s="129"/>
    </row>
    <row r="215" spans="1:13" ht="14.25" customHeight="1">
      <c r="A215" s="176" t="s">
        <v>903</v>
      </c>
      <c r="B215" s="210"/>
      <c r="C215" s="211"/>
      <c r="D215" s="155"/>
      <c r="E215" s="129"/>
      <c r="F215" s="129"/>
      <c r="G215" s="129"/>
      <c r="H215" s="129"/>
      <c r="I215" s="129"/>
      <c r="J215" s="129"/>
      <c r="K215" s="129"/>
      <c r="L215" s="129"/>
      <c r="M215" s="129"/>
    </row>
    <row r="216" spans="1:13" s="151" customFormat="1" ht="18" customHeight="1">
      <c r="A216" s="148"/>
      <c r="B216" s="204" t="s">
        <v>1046</v>
      </c>
      <c r="C216" s="148"/>
      <c r="D216" s="148" t="s">
        <v>1202</v>
      </c>
      <c r="E216" s="149"/>
      <c r="F216" s="149"/>
      <c r="G216" s="149"/>
      <c r="H216" s="149"/>
      <c r="I216" s="149"/>
      <c r="J216" s="149"/>
      <c r="K216" s="150"/>
      <c r="L216" s="150"/>
      <c r="M216" s="150"/>
    </row>
    <row r="217" spans="1:13" ht="27" customHeight="1">
      <c r="A217" s="176"/>
      <c r="B217" s="182" t="s">
        <v>1203</v>
      </c>
      <c r="C217" s="238"/>
      <c r="D217" s="160" t="s">
        <v>1204</v>
      </c>
      <c r="E217" s="129">
        <f aca="true" t="shared" si="21" ref="E217:J217">E218+E219</f>
        <v>0</v>
      </c>
      <c r="F217" s="129">
        <f t="shared" si="21"/>
        <v>0</v>
      </c>
      <c r="G217" s="129">
        <f t="shared" si="21"/>
        <v>0</v>
      </c>
      <c r="H217" s="129">
        <f t="shared" si="21"/>
        <v>0</v>
      </c>
      <c r="I217" s="129">
        <f t="shared" si="21"/>
        <v>0</v>
      </c>
      <c r="J217" s="129">
        <f t="shared" si="21"/>
        <v>0</v>
      </c>
      <c r="K217" s="129"/>
      <c r="L217" s="129"/>
      <c r="M217" s="129"/>
    </row>
    <row r="218" spans="1:13" ht="14.25">
      <c r="A218" s="176"/>
      <c r="B218" s="177"/>
      <c r="C218" s="174" t="s">
        <v>1050</v>
      </c>
      <c r="D218" s="160" t="s">
        <v>1205</v>
      </c>
      <c r="E218" s="129">
        <f aca="true" t="shared" si="22" ref="E218:J218">E355+E499</f>
        <v>0</v>
      </c>
      <c r="F218" s="129">
        <f t="shared" si="22"/>
        <v>0</v>
      </c>
      <c r="G218" s="129">
        <f t="shared" si="22"/>
        <v>0</v>
      </c>
      <c r="H218" s="129">
        <f t="shared" si="22"/>
        <v>0</v>
      </c>
      <c r="I218" s="129">
        <f t="shared" si="22"/>
        <v>0</v>
      </c>
      <c r="J218" s="129">
        <f t="shared" si="22"/>
        <v>0</v>
      </c>
      <c r="K218" s="129"/>
      <c r="L218" s="129"/>
      <c r="M218" s="129"/>
    </row>
    <row r="219" spans="1:13" ht="14.25">
      <c r="A219" s="176"/>
      <c r="B219" s="177"/>
      <c r="C219" s="174" t="s">
        <v>1052</v>
      </c>
      <c r="D219" s="160" t="s">
        <v>1206</v>
      </c>
      <c r="E219" s="129"/>
      <c r="F219" s="129"/>
      <c r="G219" s="129"/>
      <c r="H219" s="129"/>
      <c r="I219" s="129"/>
      <c r="J219" s="129"/>
      <c r="K219" s="129"/>
      <c r="L219" s="129"/>
      <c r="M219" s="129"/>
    </row>
    <row r="220" spans="1:13" ht="14.25">
      <c r="A220" s="176"/>
      <c r="B220" s="177" t="s">
        <v>1054</v>
      </c>
      <c r="C220" s="177"/>
      <c r="D220" s="160" t="s">
        <v>1207</v>
      </c>
      <c r="E220" s="129"/>
      <c r="F220" s="129"/>
      <c r="G220" s="129"/>
      <c r="H220" s="129"/>
      <c r="I220" s="129"/>
      <c r="J220" s="129"/>
      <c r="K220" s="129"/>
      <c r="L220" s="129"/>
      <c r="M220" s="129"/>
    </row>
    <row r="221" spans="1:13" ht="15">
      <c r="A221" s="251" t="s">
        <v>1208</v>
      </c>
      <c r="B221" s="191"/>
      <c r="C221" s="191"/>
      <c r="D221" s="171">
        <v>79.07</v>
      </c>
      <c r="E221" s="129">
        <f aca="true" t="shared" si="23" ref="E221:K221">E222+E227+E231+E237</f>
        <v>5357</v>
      </c>
      <c r="F221" s="129">
        <f t="shared" si="23"/>
        <v>0</v>
      </c>
      <c r="G221" s="129">
        <f t="shared" si="23"/>
        <v>3000</v>
      </c>
      <c r="H221" s="129">
        <f t="shared" si="23"/>
        <v>2357</v>
      </c>
      <c r="I221" s="129">
        <f t="shared" si="23"/>
        <v>0</v>
      </c>
      <c r="J221" s="129">
        <f t="shared" si="23"/>
        <v>0</v>
      </c>
      <c r="K221" s="129">
        <f t="shared" si="23"/>
        <v>0</v>
      </c>
      <c r="L221" s="129"/>
      <c r="M221" s="129"/>
    </row>
    <row r="222" spans="1:13" ht="35.25" customHeight="1">
      <c r="A222" s="252" t="s">
        <v>1209</v>
      </c>
      <c r="B222" s="238"/>
      <c r="C222" s="238"/>
      <c r="D222" s="141" t="s">
        <v>1210</v>
      </c>
      <c r="E222" s="236">
        <f aca="true" t="shared" si="24" ref="E222:J222">E224</f>
        <v>0</v>
      </c>
      <c r="F222" s="236">
        <f t="shared" si="24"/>
        <v>0</v>
      </c>
      <c r="G222" s="236">
        <f t="shared" si="24"/>
        <v>0</v>
      </c>
      <c r="H222" s="236">
        <f t="shared" si="24"/>
        <v>0</v>
      </c>
      <c r="I222" s="236">
        <f t="shared" si="24"/>
        <v>0</v>
      </c>
      <c r="J222" s="236">
        <f t="shared" si="24"/>
        <v>0</v>
      </c>
      <c r="K222" s="129"/>
      <c r="L222" s="129"/>
      <c r="M222" s="129"/>
    </row>
    <row r="223" spans="1:13" ht="12.75">
      <c r="A223" s="176" t="s">
        <v>903</v>
      </c>
      <c r="B223" s="210"/>
      <c r="C223" s="211"/>
      <c r="D223" s="155"/>
      <c r="E223" s="129"/>
      <c r="F223" s="129"/>
      <c r="G223" s="129"/>
      <c r="H223" s="129"/>
      <c r="I223" s="129"/>
      <c r="J223" s="129"/>
      <c r="K223" s="129"/>
      <c r="L223" s="129"/>
      <c r="M223" s="129"/>
    </row>
    <row r="224" spans="1:13" ht="15.75">
      <c r="A224" s="239"/>
      <c r="B224" s="246" t="s">
        <v>1211</v>
      </c>
      <c r="C224" s="211"/>
      <c r="D224" s="155" t="s">
        <v>1212</v>
      </c>
      <c r="E224" s="129">
        <f aca="true" t="shared" si="25" ref="E224:J224">E225+E226</f>
        <v>0</v>
      </c>
      <c r="F224" s="129">
        <f t="shared" si="25"/>
        <v>0</v>
      </c>
      <c r="G224" s="129">
        <f t="shared" si="25"/>
        <v>0</v>
      </c>
      <c r="H224" s="129">
        <f t="shared" si="25"/>
        <v>0</v>
      </c>
      <c r="I224" s="129">
        <f t="shared" si="25"/>
        <v>0</v>
      </c>
      <c r="J224" s="129">
        <f t="shared" si="25"/>
        <v>0</v>
      </c>
      <c r="K224" s="129"/>
      <c r="L224" s="129"/>
      <c r="M224" s="129"/>
    </row>
    <row r="225" spans="1:42" s="81" customFormat="1" ht="15.75">
      <c r="A225" s="239"/>
      <c r="B225" s="210"/>
      <c r="C225" s="211" t="s">
        <v>1062</v>
      </c>
      <c r="D225" s="155" t="s">
        <v>1213</v>
      </c>
      <c r="E225" s="129"/>
      <c r="F225" s="129"/>
      <c r="G225" s="129"/>
      <c r="H225" s="129"/>
      <c r="I225" s="129"/>
      <c r="J225" s="129"/>
      <c r="K225" s="129"/>
      <c r="L225" s="129"/>
      <c r="M225" s="129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</row>
    <row r="226" spans="1:42" s="81" customFormat="1" ht="15.75">
      <c r="A226" s="239"/>
      <c r="B226" s="210"/>
      <c r="C226" s="253" t="s">
        <v>1064</v>
      </c>
      <c r="D226" s="155" t="s">
        <v>1214</v>
      </c>
      <c r="E226" s="129">
        <f aca="true" t="shared" si="26" ref="E226:J226">E363+E511</f>
        <v>0</v>
      </c>
      <c r="F226" s="129">
        <f t="shared" si="26"/>
        <v>0</v>
      </c>
      <c r="G226" s="129">
        <f t="shared" si="26"/>
        <v>0</v>
      </c>
      <c r="H226" s="129">
        <f t="shared" si="26"/>
        <v>0</v>
      </c>
      <c r="I226" s="129">
        <f t="shared" si="26"/>
        <v>0</v>
      </c>
      <c r="J226" s="129">
        <f t="shared" si="26"/>
        <v>0</v>
      </c>
      <c r="K226" s="129"/>
      <c r="L226" s="129"/>
      <c r="M226" s="129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</row>
    <row r="227" spans="1:42" s="81" customFormat="1" ht="15.75">
      <c r="A227" s="239" t="s">
        <v>1215</v>
      </c>
      <c r="B227" s="210"/>
      <c r="C227" s="211"/>
      <c r="D227" s="141" t="s">
        <v>1216</v>
      </c>
      <c r="E227" s="236">
        <f aca="true" t="shared" si="27" ref="E227:J227">E229+E230</f>
        <v>0</v>
      </c>
      <c r="F227" s="236">
        <f t="shared" si="27"/>
        <v>0</v>
      </c>
      <c r="G227" s="236">
        <f t="shared" si="27"/>
        <v>0</v>
      </c>
      <c r="H227" s="236">
        <f t="shared" si="27"/>
        <v>0</v>
      </c>
      <c r="I227" s="236">
        <f t="shared" si="27"/>
        <v>0</v>
      </c>
      <c r="J227" s="236">
        <f t="shared" si="27"/>
        <v>0</v>
      </c>
      <c r="K227" s="129"/>
      <c r="L227" s="129"/>
      <c r="M227" s="129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</row>
    <row r="228" spans="1:42" s="81" customFormat="1" ht="12.75">
      <c r="A228" s="176" t="s">
        <v>903</v>
      </c>
      <c r="B228" s="210"/>
      <c r="C228" s="211"/>
      <c r="D228" s="155"/>
      <c r="E228" s="129"/>
      <c r="F228" s="129"/>
      <c r="G228" s="129"/>
      <c r="H228" s="129"/>
      <c r="I228" s="129"/>
      <c r="J228" s="129"/>
      <c r="K228" s="129"/>
      <c r="L228" s="129"/>
      <c r="M228" s="129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</row>
    <row r="229" spans="1:42" s="81" customFormat="1" ht="15.75">
      <c r="A229" s="239"/>
      <c r="B229" s="246" t="s">
        <v>1217</v>
      </c>
      <c r="C229" s="211"/>
      <c r="D229" s="155" t="s">
        <v>1218</v>
      </c>
      <c r="E229" s="129"/>
      <c r="F229" s="129"/>
      <c r="G229" s="129"/>
      <c r="H229" s="129"/>
      <c r="I229" s="129"/>
      <c r="J229" s="129"/>
      <c r="K229" s="129"/>
      <c r="L229" s="129"/>
      <c r="M229" s="129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</row>
    <row r="230" spans="1:13" s="151" customFormat="1" ht="18" customHeight="1">
      <c r="A230" s="232"/>
      <c r="B230" s="165" t="s">
        <v>1219</v>
      </c>
      <c r="C230" s="146"/>
      <c r="D230" s="148" t="s">
        <v>1220</v>
      </c>
      <c r="E230" s="149"/>
      <c r="F230" s="149"/>
      <c r="G230" s="149"/>
      <c r="H230" s="149"/>
      <c r="I230" s="149"/>
      <c r="J230" s="149"/>
      <c r="K230" s="150"/>
      <c r="L230" s="150"/>
      <c r="M230" s="150"/>
    </row>
    <row r="231" spans="1:13" s="151" customFormat="1" ht="18" customHeight="1">
      <c r="A231" s="213" t="s">
        <v>1221</v>
      </c>
      <c r="B231" s="146"/>
      <c r="C231" s="145"/>
      <c r="D231" s="214">
        <v>83.07</v>
      </c>
      <c r="E231" s="254">
        <f aca="true" t="shared" si="28" ref="E231:J231">E233</f>
        <v>0</v>
      </c>
      <c r="F231" s="254">
        <f t="shared" si="28"/>
        <v>0</v>
      </c>
      <c r="G231" s="254">
        <f t="shared" si="28"/>
        <v>0</v>
      </c>
      <c r="H231" s="254">
        <f t="shared" si="28"/>
        <v>0</v>
      </c>
      <c r="I231" s="254">
        <f t="shared" si="28"/>
        <v>0</v>
      </c>
      <c r="J231" s="254">
        <f t="shared" si="28"/>
        <v>0</v>
      </c>
      <c r="K231" s="150"/>
      <c r="L231" s="150"/>
      <c r="M231" s="150"/>
    </row>
    <row r="232" spans="1:13" s="151" customFormat="1" ht="18" customHeight="1">
      <c r="A232" s="148" t="s">
        <v>903</v>
      </c>
      <c r="B232" s="148"/>
      <c r="C232" s="148"/>
      <c r="D232" s="148"/>
      <c r="E232" s="149"/>
      <c r="F232" s="149"/>
      <c r="G232" s="149"/>
      <c r="H232" s="149"/>
      <c r="I232" s="149"/>
      <c r="J232" s="149"/>
      <c r="K232" s="150"/>
      <c r="L232" s="150"/>
      <c r="M232" s="150"/>
    </row>
    <row r="233" spans="1:13" s="151" customFormat="1" ht="18" customHeight="1">
      <c r="A233" s="146"/>
      <c r="B233" s="146" t="s">
        <v>1222</v>
      </c>
      <c r="C233" s="145"/>
      <c r="D233" s="148" t="s">
        <v>1223</v>
      </c>
      <c r="E233" s="149">
        <f aca="true" t="shared" si="29" ref="E233:J233">E234+E235+E236</f>
        <v>0</v>
      </c>
      <c r="F233" s="149">
        <f t="shared" si="29"/>
        <v>0</v>
      </c>
      <c r="G233" s="149">
        <f t="shared" si="29"/>
        <v>0</v>
      </c>
      <c r="H233" s="149">
        <f t="shared" si="29"/>
        <v>0</v>
      </c>
      <c r="I233" s="149">
        <f t="shared" si="29"/>
        <v>0</v>
      </c>
      <c r="J233" s="149">
        <f t="shared" si="29"/>
        <v>0</v>
      </c>
      <c r="K233" s="150"/>
      <c r="L233" s="150"/>
      <c r="M233" s="150"/>
    </row>
    <row r="234" spans="1:13" s="151" customFormat="1" ht="18" customHeight="1">
      <c r="A234" s="146"/>
      <c r="B234" s="146"/>
      <c r="C234" s="165" t="s">
        <v>1074</v>
      </c>
      <c r="D234" s="148" t="s">
        <v>1224</v>
      </c>
      <c r="E234" s="149"/>
      <c r="F234" s="149"/>
      <c r="G234" s="149"/>
      <c r="H234" s="149"/>
      <c r="I234" s="149"/>
      <c r="J234" s="149"/>
      <c r="K234" s="150"/>
      <c r="L234" s="150"/>
      <c r="M234" s="150"/>
    </row>
    <row r="235" spans="1:13" s="151" customFormat="1" ht="18" customHeight="1">
      <c r="A235" s="146"/>
      <c r="B235" s="146"/>
      <c r="C235" s="165" t="s">
        <v>1076</v>
      </c>
      <c r="D235" s="148" t="s">
        <v>1225</v>
      </c>
      <c r="E235" s="149"/>
      <c r="F235" s="149"/>
      <c r="G235" s="149"/>
      <c r="H235" s="149"/>
      <c r="I235" s="149"/>
      <c r="J235" s="149"/>
      <c r="K235" s="150"/>
      <c r="L235" s="150"/>
      <c r="M235" s="150"/>
    </row>
    <row r="236" spans="1:13" s="151" customFormat="1" ht="18" customHeight="1">
      <c r="A236" s="146"/>
      <c r="B236" s="146"/>
      <c r="C236" s="146" t="s">
        <v>1078</v>
      </c>
      <c r="D236" s="165" t="s">
        <v>1226</v>
      </c>
      <c r="E236" s="149"/>
      <c r="F236" s="149"/>
      <c r="G236" s="149"/>
      <c r="H236" s="149"/>
      <c r="I236" s="149"/>
      <c r="J236" s="149"/>
      <c r="K236" s="150"/>
      <c r="L236" s="150"/>
      <c r="M236" s="150"/>
    </row>
    <row r="237" spans="1:42" s="81" customFormat="1" ht="15.75">
      <c r="A237" s="239" t="s">
        <v>1227</v>
      </c>
      <c r="B237" s="210"/>
      <c r="C237" s="211"/>
      <c r="D237" s="141" t="s">
        <v>1228</v>
      </c>
      <c r="E237" s="236">
        <f aca="true" t="shared" si="30" ref="E237:K237">E239+E243+E245</f>
        <v>5357</v>
      </c>
      <c r="F237" s="236">
        <f t="shared" si="30"/>
        <v>0</v>
      </c>
      <c r="G237" s="236">
        <f t="shared" si="30"/>
        <v>3000</v>
      </c>
      <c r="H237" s="236">
        <f t="shared" si="30"/>
        <v>2357</v>
      </c>
      <c r="I237" s="236">
        <f t="shared" si="30"/>
        <v>0</v>
      </c>
      <c r="J237" s="236">
        <f t="shared" si="30"/>
        <v>0</v>
      </c>
      <c r="K237" s="236">
        <f t="shared" si="30"/>
        <v>0</v>
      </c>
      <c r="L237" s="129"/>
      <c r="M237" s="129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</row>
    <row r="238" spans="1:42" s="81" customFormat="1" ht="12.75">
      <c r="A238" s="176" t="s">
        <v>903</v>
      </c>
      <c r="B238" s="210"/>
      <c r="C238" s="211"/>
      <c r="D238" s="155"/>
      <c r="E238" s="129"/>
      <c r="F238" s="129"/>
      <c r="G238" s="129"/>
      <c r="H238" s="129"/>
      <c r="I238" s="129"/>
      <c r="J238" s="129"/>
      <c r="K238" s="129"/>
      <c r="L238" s="129"/>
      <c r="M238" s="129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</row>
    <row r="239" spans="1:42" s="81" customFormat="1" ht="15">
      <c r="A239" s="176"/>
      <c r="B239" s="177" t="s">
        <v>1229</v>
      </c>
      <c r="C239" s="191"/>
      <c r="D239" s="160" t="s">
        <v>1230</v>
      </c>
      <c r="E239" s="129">
        <f aca="true" t="shared" si="31" ref="E239:K239">E240+E241+E242</f>
        <v>5357</v>
      </c>
      <c r="F239" s="129">
        <f t="shared" si="31"/>
        <v>0</v>
      </c>
      <c r="G239" s="129">
        <f t="shared" si="31"/>
        <v>3000</v>
      </c>
      <c r="H239" s="129">
        <f t="shared" si="31"/>
        <v>2357</v>
      </c>
      <c r="I239" s="129">
        <f t="shared" si="31"/>
        <v>0</v>
      </c>
      <c r="J239" s="129">
        <f t="shared" si="31"/>
        <v>0</v>
      </c>
      <c r="K239" s="129">
        <f t="shared" si="31"/>
        <v>0</v>
      </c>
      <c r="L239" s="129"/>
      <c r="M239" s="129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</row>
    <row r="240" spans="1:42" s="81" customFormat="1" ht="15" customHeight="1">
      <c r="A240" s="176"/>
      <c r="B240" s="177"/>
      <c r="C240" s="175" t="s">
        <v>1084</v>
      </c>
      <c r="D240" s="174" t="s">
        <v>1231</v>
      </c>
      <c r="E240" s="129">
        <f aca="true" t="shared" si="32" ref="E240:K242">E377+E532</f>
        <v>3648</v>
      </c>
      <c r="F240" s="129">
        <f t="shared" si="32"/>
        <v>0</v>
      </c>
      <c r="G240" s="129">
        <f t="shared" si="32"/>
        <v>2000</v>
      </c>
      <c r="H240" s="129">
        <f t="shared" si="32"/>
        <v>1648</v>
      </c>
      <c r="I240" s="129">
        <f t="shared" si="32"/>
        <v>0</v>
      </c>
      <c r="J240" s="129">
        <f t="shared" si="32"/>
        <v>0</v>
      </c>
      <c r="K240" s="129">
        <f t="shared" si="32"/>
        <v>0</v>
      </c>
      <c r="L240" s="129"/>
      <c r="M240" s="129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</row>
    <row r="241" spans="1:42" s="81" customFormat="1" ht="14.25">
      <c r="A241" s="176"/>
      <c r="B241" s="177"/>
      <c r="C241" s="175" t="s">
        <v>1086</v>
      </c>
      <c r="D241" s="174" t="s">
        <v>1232</v>
      </c>
      <c r="E241" s="129">
        <f t="shared" si="32"/>
        <v>0</v>
      </c>
      <c r="F241" s="129">
        <f t="shared" si="32"/>
        <v>0</v>
      </c>
      <c r="G241" s="129">
        <f t="shared" si="32"/>
        <v>0</v>
      </c>
      <c r="H241" s="129">
        <f t="shared" si="32"/>
        <v>0</v>
      </c>
      <c r="I241" s="129">
        <f t="shared" si="32"/>
        <v>0</v>
      </c>
      <c r="J241" s="129">
        <f t="shared" si="32"/>
        <v>0</v>
      </c>
      <c r="K241" s="129">
        <f t="shared" si="32"/>
        <v>0</v>
      </c>
      <c r="L241" s="129"/>
      <c r="M241" s="129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</row>
    <row r="242" spans="1:42" s="81" customFormat="1" ht="14.25">
      <c r="A242" s="176"/>
      <c r="B242" s="177"/>
      <c r="C242" s="174" t="s">
        <v>1088</v>
      </c>
      <c r="D242" s="174" t="s">
        <v>1233</v>
      </c>
      <c r="E242" s="129">
        <f t="shared" si="32"/>
        <v>1709</v>
      </c>
      <c r="F242" s="129">
        <f t="shared" si="32"/>
        <v>0</v>
      </c>
      <c r="G242" s="129">
        <f t="shared" si="32"/>
        <v>1000</v>
      </c>
      <c r="H242" s="129">
        <f t="shared" si="32"/>
        <v>709</v>
      </c>
      <c r="I242" s="129">
        <f t="shared" si="32"/>
        <v>0</v>
      </c>
      <c r="J242" s="129">
        <f t="shared" si="32"/>
        <v>0</v>
      </c>
      <c r="K242" s="129">
        <f t="shared" si="32"/>
        <v>0</v>
      </c>
      <c r="L242" s="129"/>
      <c r="M242" s="129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</row>
    <row r="243" spans="1:42" s="81" customFormat="1" ht="14.25">
      <c r="A243" s="176"/>
      <c r="B243" s="177" t="s">
        <v>1234</v>
      </c>
      <c r="C243" s="177"/>
      <c r="D243" s="160" t="s">
        <v>1235</v>
      </c>
      <c r="E243" s="129"/>
      <c r="F243" s="129"/>
      <c r="G243" s="129"/>
      <c r="H243" s="129"/>
      <c r="I243" s="129"/>
      <c r="J243" s="129"/>
      <c r="K243" s="129"/>
      <c r="L243" s="129"/>
      <c r="M243" s="129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</row>
    <row r="244" spans="1:42" s="81" customFormat="1" ht="14.25" customHeight="1">
      <c r="A244" s="176"/>
      <c r="B244" s="177"/>
      <c r="C244" s="174" t="s">
        <v>1092</v>
      </c>
      <c r="D244" s="160" t="s">
        <v>1236</v>
      </c>
      <c r="E244" s="129"/>
      <c r="F244" s="129"/>
      <c r="G244" s="129"/>
      <c r="H244" s="129"/>
      <c r="I244" s="129"/>
      <c r="J244" s="129"/>
      <c r="K244" s="129"/>
      <c r="L244" s="129"/>
      <c r="M244" s="129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</row>
    <row r="245" spans="1:13" s="151" customFormat="1" ht="18" customHeight="1">
      <c r="A245" s="165"/>
      <c r="B245" s="165" t="s">
        <v>1094</v>
      </c>
      <c r="C245" s="148"/>
      <c r="D245" s="148" t="s">
        <v>1237</v>
      </c>
      <c r="E245" s="149"/>
      <c r="F245" s="149"/>
      <c r="G245" s="149"/>
      <c r="H245" s="149"/>
      <c r="I245" s="149"/>
      <c r="J245" s="149"/>
      <c r="K245" s="150"/>
      <c r="L245" s="150"/>
      <c r="M245" s="150"/>
    </row>
    <row r="246" spans="1:42" s="81" customFormat="1" ht="15">
      <c r="A246" s="217" t="s">
        <v>1238</v>
      </c>
      <c r="B246" s="218"/>
      <c r="C246" s="218"/>
      <c r="D246" s="245" t="s">
        <v>1239</v>
      </c>
      <c r="E246" s="129"/>
      <c r="F246" s="129"/>
      <c r="G246" s="129"/>
      <c r="H246" s="129"/>
      <c r="I246" s="129"/>
      <c r="J246" s="129"/>
      <c r="K246" s="129"/>
      <c r="L246" s="129"/>
      <c r="M246" s="129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</row>
    <row r="247" spans="1:42" s="81" customFormat="1" ht="14.25">
      <c r="A247" s="219" t="s">
        <v>1240</v>
      </c>
      <c r="B247" s="210"/>
      <c r="C247" s="211"/>
      <c r="D247" s="245" t="s">
        <v>1241</v>
      </c>
      <c r="E247" s="129"/>
      <c r="F247" s="129"/>
      <c r="G247" s="129"/>
      <c r="H247" s="129"/>
      <c r="I247" s="129"/>
      <c r="J247" s="129"/>
      <c r="K247" s="129"/>
      <c r="L247" s="129"/>
      <c r="M247" s="129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</row>
    <row r="248" spans="1:13" s="151" customFormat="1" ht="18" customHeight="1">
      <c r="A248" s="255"/>
      <c r="B248" s="256" t="s">
        <v>1242</v>
      </c>
      <c r="C248" s="256"/>
      <c r="D248" s="257" t="s">
        <v>1243</v>
      </c>
      <c r="E248" s="149"/>
      <c r="F248" s="149"/>
      <c r="G248" s="149"/>
      <c r="H248" s="149"/>
      <c r="I248" s="149"/>
      <c r="J248" s="149"/>
      <c r="K248" s="150"/>
      <c r="L248" s="150"/>
      <c r="M248" s="150"/>
    </row>
    <row r="249" spans="1:13" s="151" customFormat="1" ht="18" customHeight="1">
      <c r="A249" s="255"/>
      <c r="B249" s="256" t="s">
        <v>1244</v>
      </c>
      <c r="C249" s="256"/>
      <c r="D249" s="257" t="s">
        <v>1245</v>
      </c>
      <c r="E249" s="149"/>
      <c r="F249" s="149"/>
      <c r="G249" s="149"/>
      <c r="H249" s="149"/>
      <c r="I249" s="149"/>
      <c r="J249" s="149"/>
      <c r="K249" s="150"/>
      <c r="L249" s="150"/>
      <c r="M249" s="150"/>
    </row>
    <row r="250" spans="1:42" s="81" customFormat="1" ht="40.5" customHeight="1">
      <c r="A250" s="258" t="s">
        <v>1246</v>
      </c>
      <c r="B250" s="258"/>
      <c r="C250" s="258"/>
      <c r="D250" s="259"/>
      <c r="E250" s="260">
        <f aca="true" t="shared" si="33" ref="E250:J250">E251+E262+E272+E333+E358</f>
        <v>0</v>
      </c>
      <c r="F250" s="260">
        <f t="shared" si="33"/>
        <v>0</v>
      </c>
      <c r="G250" s="260">
        <f t="shared" si="33"/>
        <v>0</v>
      </c>
      <c r="H250" s="260">
        <f t="shared" si="33"/>
        <v>0</v>
      </c>
      <c r="I250" s="260">
        <f t="shared" si="33"/>
        <v>0</v>
      </c>
      <c r="J250" s="260">
        <f t="shared" si="33"/>
        <v>0</v>
      </c>
      <c r="K250" s="260"/>
      <c r="L250" s="260"/>
      <c r="M250" s="26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</row>
    <row r="251" spans="1:42" s="81" customFormat="1" ht="21" customHeight="1" hidden="1">
      <c r="A251" s="225" t="s">
        <v>1101</v>
      </c>
      <c r="B251" s="225"/>
      <c r="C251" s="225"/>
      <c r="D251" s="226">
        <v>50.07</v>
      </c>
      <c r="E251" s="129">
        <f aca="true" t="shared" si="34" ref="E251:J251">E252+E259</f>
        <v>0</v>
      </c>
      <c r="F251" s="129">
        <f t="shared" si="34"/>
        <v>0</v>
      </c>
      <c r="G251" s="129">
        <f t="shared" si="34"/>
        <v>0</v>
      </c>
      <c r="H251" s="129">
        <f t="shared" si="34"/>
        <v>0</v>
      </c>
      <c r="I251" s="129">
        <f t="shared" si="34"/>
        <v>0</v>
      </c>
      <c r="J251" s="129">
        <f t="shared" si="34"/>
        <v>0</v>
      </c>
      <c r="K251" s="129"/>
      <c r="L251" s="129"/>
      <c r="M251" s="129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</row>
    <row r="252" spans="1:42" s="81" customFormat="1" ht="19.5" customHeight="1" hidden="1">
      <c r="A252" s="261" t="s">
        <v>1102</v>
      </c>
      <c r="B252" s="262"/>
      <c r="C252" s="263"/>
      <c r="D252" s="264" t="s">
        <v>1103</v>
      </c>
      <c r="E252" s="265">
        <f aca="true" t="shared" si="35" ref="E252:J252">E257</f>
        <v>0</v>
      </c>
      <c r="F252" s="265">
        <f t="shared" si="35"/>
        <v>0</v>
      </c>
      <c r="G252" s="265">
        <f t="shared" si="35"/>
        <v>0</v>
      </c>
      <c r="H252" s="265">
        <f t="shared" si="35"/>
        <v>0</v>
      </c>
      <c r="I252" s="265">
        <f t="shared" si="35"/>
        <v>0</v>
      </c>
      <c r="J252" s="265">
        <f t="shared" si="35"/>
        <v>0</v>
      </c>
      <c r="K252" s="265"/>
      <c r="L252" s="265"/>
      <c r="M252" s="265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</row>
    <row r="253" spans="1:42" s="81" customFormat="1" ht="14.25" hidden="1">
      <c r="A253" s="266" t="s">
        <v>1247</v>
      </c>
      <c r="B253" s="267"/>
      <c r="C253" s="268"/>
      <c r="D253" s="269" t="s">
        <v>714</v>
      </c>
      <c r="E253" s="129">
        <f aca="true" t="shared" si="36" ref="E253:J253">E254</f>
        <v>0</v>
      </c>
      <c r="F253" s="129">
        <f t="shared" si="36"/>
        <v>0</v>
      </c>
      <c r="G253" s="129">
        <f t="shared" si="36"/>
        <v>0</v>
      </c>
      <c r="H253" s="129">
        <f t="shared" si="36"/>
        <v>0</v>
      </c>
      <c r="I253" s="129">
        <f t="shared" si="36"/>
        <v>0</v>
      </c>
      <c r="J253" s="129">
        <f t="shared" si="36"/>
        <v>0</v>
      </c>
      <c r="K253" s="129"/>
      <c r="L253" s="129"/>
      <c r="M253" s="129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</row>
    <row r="254" spans="1:42" s="81" customFormat="1" ht="14.25" hidden="1">
      <c r="A254" s="266" t="s">
        <v>1248</v>
      </c>
      <c r="B254" s="267"/>
      <c r="C254" s="270"/>
      <c r="D254" s="148">
        <v>20</v>
      </c>
      <c r="E254" s="129">
        <f>G254+H254+I254+J254</f>
        <v>0</v>
      </c>
      <c r="F254" s="129"/>
      <c r="G254" s="129"/>
      <c r="H254" s="129"/>
      <c r="I254" s="129"/>
      <c r="J254" s="129"/>
      <c r="K254" s="129"/>
      <c r="L254" s="129"/>
      <c r="M254" s="129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</row>
    <row r="255" spans="1:42" s="81" customFormat="1" ht="15.75" hidden="1">
      <c r="A255" s="227"/>
      <c r="B255" s="210"/>
      <c r="C255" s="228"/>
      <c r="D255" s="155"/>
      <c r="E255" s="129"/>
      <c r="F255" s="129"/>
      <c r="G255" s="129"/>
      <c r="H255" s="129"/>
      <c r="I255" s="129"/>
      <c r="J255" s="129"/>
      <c r="K255" s="129"/>
      <c r="L255" s="129"/>
      <c r="M255" s="129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</row>
    <row r="256" spans="1:42" s="81" customFormat="1" ht="12.75" hidden="1">
      <c r="A256" s="176" t="s">
        <v>903</v>
      </c>
      <c r="B256" s="210"/>
      <c r="C256" s="211"/>
      <c r="D256" s="155"/>
      <c r="E256" s="129"/>
      <c r="F256" s="129"/>
      <c r="G256" s="129"/>
      <c r="H256" s="129"/>
      <c r="I256" s="129"/>
      <c r="J256" s="129"/>
      <c r="K256" s="129"/>
      <c r="L256" s="129"/>
      <c r="M256" s="129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</row>
    <row r="257" spans="1:42" s="81" customFormat="1" ht="12.75" hidden="1">
      <c r="A257" s="210"/>
      <c r="B257" s="229" t="s">
        <v>1104</v>
      </c>
      <c r="C257" s="211"/>
      <c r="D257" s="155" t="s">
        <v>1105</v>
      </c>
      <c r="E257" s="129">
        <f aca="true" t="shared" si="37" ref="E257:J257">E258</f>
        <v>0</v>
      </c>
      <c r="F257" s="129">
        <f t="shared" si="37"/>
        <v>0</v>
      </c>
      <c r="G257" s="129">
        <f t="shared" si="37"/>
        <v>0</v>
      </c>
      <c r="H257" s="129">
        <f t="shared" si="37"/>
        <v>0</v>
      </c>
      <c r="I257" s="129">
        <f t="shared" si="37"/>
        <v>0</v>
      </c>
      <c r="J257" s="129">
        <f t="shared" si="37"/>
        <v>0</v>
      </c>
      <c r="K257" s="129"/>
      <c r="L257" s="129"/>
      <c r="M257" s="129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</row>
    <row r="258" spans="1:13" s="151" customFormat="1" ht="18" customHeight="1" hidden="1">
      <c r="A258" s="147"/>
      <c r="B258" s="165"/>
      <c r="C258" s="165" t="s">
        <v>906</v>
      </c>
      <c r="D258" s="148" t="s">
        <v>1106</v>
      </c>
      <c r="E258" s="128">
        <f>G258+H258+I258+J258</f>
        <v>0</v>
      </c>
      <c r="F258" s="128">
        <f>F254</f>
        <v>0</v>
      </c>
      <c r="G258" s="128">
        <f>G254</f>
        <v>0</v>
      </c>
      <c r="H258" s="128">
        <f>H255</f>
        <v>0</v>
      </c>
      <c r="I258" s="128">
        <f>I255</f>
        <v>0</v>
      </c>
      <c r="J258" s="128">
        <f>J255</f>
        <v>0</v>
      </c>
      <c r="K258" s="150"/>
      <c r="L258" s="150"/>
      <c r="M258" s="150"/>
    </row>
    <row r="259" spans="1:13" s="144" customFormat="1" ht="18" customHeight="1" hidden="1">
      <c r="A259" s="271" t="s">
        <v>1107</v>
      </c>
      <c r="B259" s="271"/>
      <c r="C259" s="272"/>
      <c r="D259" s="264" t="s">
        <v>1108</v>
      </c>
      <c r="E259" s="273"/>
      <c r="F259" s="273"/>
      <c r="G259" s="273"/>
      <c r="H259" s="273"/>
      <c r="I259" s="273"/>
      <c r="J259" s="273"/>
      <c r="K259" s="274"/>
      <c r="L259" s="274"/>
      <c r="M259" s="274"/>
    </row>
    <row r="260" spans="1:13" s="151" customFormat="1" ht="18" customHeight="1" hidden="1">
      <c r="A260" s="145"/>
      <c r="B260" s="146" t="s">
        <v>910</v>
      </c>
      <c r="C260" s="147"/>
      <c r="D260" s="148" t="s">
        <v>1109</v>
      </c>
      <c r="E260" s="149"/>
      <c r="F260" s="149"/>
      <c r="G260" s="149"/>
      <c r="H260" s="149"/>
      <c r="I260" s="149"/>
      <c r="J260" s="149"/>
      <c r="K260" s="150"/>
      <c r="L260" s="150"/>
      <c r="M260" s="150"/>
    </row>
    <row r="261" spans="1:13" s="144" customFormat="1" ht="18" customHeight="1" hidden="1">
      <c r="A261" s="152"/>
      <c r="B261" s="153" t="s">
        <v>912</v>
      </c>
      <c r="C261" s="154"/>
      <c r="D261" s="155" t="s">
        <v>1110</v>
      </c>
      <c r="E261" s="142"/>
      <c r="F261" s="142"/>
      <c r="G261" s="142"/>
      <c r="H261" s="142"/>
      <c r="I261" s="142"/>
      <c r="J261" s="142"/>
      <c r="K261" s="143"/>
      <c r="L261" s="143"/>
      <c r="M261" s="143"/>
    </row>
    <row r="262" spans="1:13" s="151" customFormat="1" ht="31.5" customHeight="1" hidden="1">
      <c r="A262" s="230" t="s">
        <v>1111</v>
      </c>
      <c r="B262" s="230"/>
      <c r="C262" s="230"/>
      <c r="D262" s="231">
        <v>59.07</v>
      </c>
      <c r="E262" s="149">
        <f aca="true" t="shared" si="38" ref="E262:J262">E263+E266</f>
        <v>0</v>
      </c>
      <c r="F262" s="149">
        <f t="shared" si="38"/>
        <v>0</v>
      </c>
      <c r="G262" s="149">
        <f t="shared" si="38"/>
        <v>0</v>
      </c>
      <c r="H262" s="149">
        <f t="shared" si="38"/>
        <v>0</v>
      </c>
      <c r="I262" s="149">
        <f t="shared" si="38"/>
        <v>0</v>
      </c>
      <c r="J262" s="149">
        <f t="shared" si="38"/>
        <v>0</v>
      </c>
      <c r="K262" s="150"/>
      <c r="L262" s="150"/>
      <c r="M262" s="150"/>
    </row>
    <row r="263" spans="1:13" s="151" customFormat="1" ht="18" customHeight="1" hidden="1">
      <c r="A263" s="232" t="s">
        <v>1112</v>
      </c>
      <c r="B263" s="147"/>
      <c r="C263" s="232"/>
      <c r="D263" s="214">
        <v>60.07</v>
      </c>
      <c r="E263" s="149"/>
      <c r="F263" s="149"/>
      <c r="G263" s="149"/>
      <c r="H263" s="149"/>
      <c r="I263" s="149"/>
      <c r="J263" s="149"/>
      <c r="K263" s="150"/>
      <c r="L263" s="150"/>
      <c r="M263" s="150"/>
    </row>
    <row r="264" spans="1:13" s="151" customFormat="1" ht="18" customHeight="1" hidden="1">
      <c r="A264" s="148" t="s">
        <v>903</v>
      </c>
      <c r="B264" s="148"/>
      <c r="C264" s="148"/>
      <c r="D264" s="148"/>
      <c r="E264" s="149"/>
      <c r="F264" s="149"/>
      <c r="G264" s="149"/>
      <c r="H264" s="149"/>
      <c r="I264" s="149"/>
      <c r="J264" s="149"/>
      <c r="K264" s="150"/>
      <c r="L264" s="150"/>
      <c r="M264" s="150"/>
    </row>
    <row r="265" spans="1:13" s="151" customFormat="1" ht="18" customHeight="1" hidden="1">
      <c r="A265" s="147"/>
      <c r="B265" s="165" t="s">
        <v>918</v>
      </c>
      <c r="C265" s="147"/>
      <c r="D265" s="148" t="s">
        <v>1113</v>
      </c>
      <c r="E265" s="149"/>
      <c r="F265" s="149"/>
      <c r="G265" s="149"/>
      <c r="H265" s="149"/>
      <c r="I265" s="149"/>
      <c r="J265" s="149"/>
      <c r="K265" s="150"/>
      <c r="L265" s="150"/>
      <c r="M265" s="150"/>
    </row>
    <row r="266" spans="1:13" s="151" customFormat="1" ht="32.25" customHeight="1" hidden="1">
      <c r="A266" s="275" t="s">
        <v>1114</v>
      </c>
      <c r="B266" s="275"/>
      <c r="C266" s="275"/>
      <c r="D266" s="276">
        <v>61.07</v>
      </c>
      <c r="E266" s="277"/>
      <c r="F266" s="277"/>
      <c r="G266" s="277"/>
      <c r="H266" s="277"/>
      <c r="I266" s="277"/>
      <c r="J266" s="277"/>
      <c r="K266" s="278"/>
      <c r="L266" s="278"/>
      <c r="M266" s="278"/>
    </row>
    <row r="267" spans="1:13" s="151" customFormat="1" ht="18" customHeight="1" hidden="1">
      <c r="A267" s="148" t="s">
        <v>903</v>
      </c>
      <c r="B267" s="148"/>
      <c r="C267" s="148"/>
      <c r="D267" s="148"/>
      <c r="E267" s="149"/>
      <c r="F267" s="149"/>
      <c r="G267" s="149"/>
      <c r="H267" s="149"/>
      <c r="I267" s="149"/>
      <c r="J267" s="149"/>
      <c r="K267" s="150"/>
      <c r="L267" s="150"/>
      <c r="M267" s="150"/>
    </row>
    <row r="268" spans="1:13" s="151" customFormat="1" ht="18" customHeight="1" hidden="1">
      <c r="A268" s="163"/>
      <c r="B268" s="164" t="s">
        <v>1115</v>
      </c>
      <c r="C268" s="147"/>
      <c r="D268" s="148" t="s">
        <v>1116</v>
      </c>
      <c r="E268" s="149"/>
      <c r="F268" s="149"/>
      <c r="G268" s="149"/>
      <c r="H268" s="149"/>
      <c r="I268" s="149"/>
      <c r="J268" s="149"/>
      <c r="K268" s="150"/>
      <c r="L268" s="150"/>
      <c r="M268" s="150"/>
    </row>
    <row r="269" spans="1:13" s="151" customFormat="1" ht="18" customHeight="1" hidden="1">
      <c r="A269" s="163"/>
      <c r="B269" s="164"/>
      <c r="C269" s="165" t="s">
        <v>924</v>
      </c>
      <c r="D269" s="148" t="s">
        <v>1117</v>
      </c>
      <c r="E269" s="149"/>
      <c r="F269" s="149"/>
      <c r="G269" s="149"/>
      <c r="H269" s="149"/>
      <c r="I269" s="149"/>
      <c r="J269" s="149"/>
      <c r="K269" s="150"/>
      <c r="L269" s="150"/>
      <c r="M269" s="150"/>
    </row>
    <row r="270" spans="1:13" s="151" customFormat="1" ht="18" customHeight="1" hidden="1">
      <c r="A270" s="163"/>
      <c r="B270" s="164" t="s">
        <v>1118</v>
      </c>
      <c r="C270" s="147"/>
      <c r="D270" s="148" t="s">
        <v>1119</v>
      </c>
      <c r="E270" s="149"/>
      <c r="F270" s="149"/>
      <c r="G270" s="149"/>
      <c r="H270" s="149"/>
      <c r="I270" s="149"/>
      <c r="J270" s="149"/>
      <c r="K270" s="150"/>
      <c r="L270" s="150"/>
      <c r="M270" s="150"/>
    </row>
    <row r="271" spans="1:13" s="151" customFormat="1" ht="18" customHeight="1" hidden="1">
      <c r="A271" s="163"/>
      <c r="B271" s="164" t="s">
        <v>1120</v>
      </c>
      <c r="C271" s="147"/>
      <c r="D271" s="148" t="s">
        <v>1121</v>
      </c>
      <c r="E271" s="149"/>
      <c r="F271" s="149"/>
      <c r="G271" s="149"/>
      <c r="H271" s="149"/>
      <c r="I271" s="149"/>
      <c r="J271" s="149"/>
      <c r="K271" s="150"/>
      <c r="L271" s="150"/>
      <c r="M271" s="150"/>
    </row>
    <row r="272" spans="1:13" s="198" customFormat="1" ht="27.75" customHeight="1" hidden="1">
      <c r="A272" s="234" t="s">
        <v>1249</v>
      </c>
      <c r="B272" s="234"/>
      <c r="C272" s="234"/>
      <c r="D272" s="171" t="s">
        <v>1123</v>
      </c>
      <c r="E272" s="129">
        <f aca="true" t="shared" si="39" ref="E272:J272">E273+E292+E300+E320</f>
        <v>0</v>
      </c>
      <c r="F272" s="129">
        <f t="shared" si="39"/>
        <v>0</v>
      </c>
      <c r="G272" s="129">
        <f t="shared" si="39"/>
        <v>0</v>
      </c>
      <c r="H272" s="129">
        <f t="shared" si="39"/>
        <v>0</v>
      </c>
      <c r="I272" s="129">
        <f t="shared" si="39"/>
        <v>0</v>
      </c>
      <c r="J272" s="129">
        <f t="shared" si="39"/>
        <v>0</v>
      </c>
      <c r="K272" s="129"/>
      <c r="L272" s="129"/>
      <c r="M272" s="129"/>
    </row>
    <row r="273" spans="1:42" s="81" customFormat="1" ht="34.5" customHeight="1" hidden="1">
      <c r="A273" s="279" t="s">
        <v>1124</v>
      </c>
      <c r="B273" s="280"/>
      <c r="C273" s="280"/>
      <c r="D273" s="264" t="s">
        <v>1125</v>
      </c>
      <c r="E273" s="265">
        <f aca="true" t="shared" si="40" ref="E273:J273">E278+E281+E285+E286+E288+E291</f>
        <v>0</v>
      </c>
      <c r="F273" s="265">
        <f t="shared" si="40"/>
        <v>0</v>
      </c>
      <c r="G273" s="265">
        <f t="shared" si="40"/>
        <v>0</v>
      </c>
      <c r="H273" s="265">
        <f t="shared" si="40"/>
        <v>0</v>
      </c>
      <c r="I273" s="265">
        <f t="shared" si="40"/>
        <v>0</v>
      </c>
      <c r="J273" s="265">
        <f t="shared" si="40"/>
        <v>0</v>
      </c>
      <c r="K273" s="265"/>
      <c r="L273" s="265"/>
      <c r="M273" s="265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</row>
    <row r="274" spans="1:42" s="81" customFormat="1" ht="17.25" customHeight="1" hidden="1">
      <c r="A274" s="266" t="s">
        <v>1247</v>
      </c>
      <c r="B274" s="267"/>
      <c r="C274" s="268"/>
      <c r="D274" s="269" t="s">
        <v>714</v>
      </c>
      <c r="E274" s="129">
        <f aca="true" t="shared" si="41" ref="E274:J274">E275</f>
        <v>0</v>
      </c>
      <c r="F274" s="129">
        <f t="shared" si="41"/>
        <v>0</v>
      </c>
      <c r="G274" s="129">
        <f t="shared" si="41"/>
        <v>0</v>
      </c>
      <c r="H274" s="129">
        <f t="shared" si="41"/>
        <v>0</v>
      </c>
      <c r="I274" s="129">
        <f t="shared" si="41"/>
        <v>0</v>
      </c>
      <c r="J274" s="129">
        <f t="shared" si="41"/>
        <v>0</v>
      </c>
      <c r="K274" s="129"/>
      <c r="L274" s="129"/>
      <c r="M274" s="129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</row>
    <row r="275" spans="1:42" s="81" customFormat="1" ht="17.25" customHeight="1" hidden="1">
      <c r="A275" s="266" t="s">
        <v>1248</v>
      </c>
      <c r="B275" s="267"/>
      <c r="C275" s="270"/>
      <c r="D275" s="148">
        <v>20</v>
      </c>
      <c r="E275" s="129">
        <f>G275+H275+I275+J275</f>
        <v>0</v>
      </c>
      <c r="F275" s="129"/>
      <c r="G275" s="129"/>
      <c r="H275" s="129"/>
      <c r="I275" s="129"/>
      <c r="J275" s="129"/>
      <c r="K275" s="129"/>
      <c r="L275" s="129"/>
      <c r="M275" s="129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</row>
    <row r="276" spans="1:42" s="81" customFormat="1" ht="17.25" customHeight="1" hidden="1">
      <c r="A276" s="281"/>
      <c r="B276" s="282"/>
      <c r="C276" s="282"/>
      <c r="D276" s="155"/>
      <c r="E276" s="129"/>
      <c r="F276" s="129"/>
      <c r="G276" s="129"/>
      <c r="H276" s="129"/>
      <c r="I276" s="129"/>
      <c r="J276" s="129"/>
      <c r="K276" s="129"/>
      <c r="L276" s="129"/>
      <c r="M276" s="129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</row>
    <row r="277" spans="1:42" s="81" customFormat="1" ht="12.75" hidden="1">
      <c r="A277" s="176" t="s">
        <v>903</v>
      </c>
      <c r="B277" s="210"/>
      <c r="C277" s="211"/>
      <c r="D277" s="155"/>
      <c r="E277" s="129"/>
      <c r="F277" s="129"/>
      <c r="G277" s="129"/>
      <c r="H277" s="129"/>
      <c r="I277" s="129"/>
      <c r="J277" s="129"/>
      <c r="K277" s="129"/>
      <c r="L277" s="129"/>
      <c r="M277" s="129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</row>
    <row r="278" spans="1:42" s="81" customFormat="1" ht="14.25" hidden="1">
      <c r="A278" s="176"/>
      <c r="B278" s="158" t="s">
        <v>1126</v>
      </c>
      <c r="C278" s="159"/>
      <c r="D278" s="160" t="s">
        <v>1127</v>
      </c>
      <c r="E278" s="129"/>
      <c r="F278" s="129"/>
      <c r="G278" s="129"/>
      <c r="H278" s="129"/>
      <c r="I278" s="129"/>
      <c r="J278" s="129"/>
      <c r="K278" s="129"/>
      <c r="L278" s="129"/>
      <c r="M278" s="129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</row>
    <row r="279" spans="1:42" s="81" customFormat="1" ht="14.25" hidden="1">
      <c r="A279" s="176"/>
      <c r="B279" s="158"/>
      <c r="C279" s="172" t="s">
        <v>936</v>
      </c>
      <c r="D279" s="160" t="s">
        <v>1128</v>
      </c>
      <c r="E279" s="129"/>
      <c r="F279" s="129"/>
      <c r="G279" s="129"/>
      <c r="H279" s="129"/>
      <c r="I279" s="129"/>
      <c r="J279" s="129"/>
      <c r="K279" s="129"/>
      <c r="L279" s="129"/>
      <c r="M279" s="129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</row>
    <row r="280" spans="1:42" s="81" customFormat="1" ht="14.25" hidden="1">
      <c r="A280" s="176"/>
      <c r="B280" s="158"/>
      <c r="C280" s="172" t="s">
        <v>938</v>
      </c>
      <c r="D280" s="160" t="s">
        <v>1129</v>
      </c>
      <c r="E280" s="129"/>
      <c r="F280" s="129"/>
      <c r="G280" s="129"/>
      <c r="H280" s="129"/>
      <c r="I280" s="129"/>
      <c r="J280" s="129"/>
      <c r="K280" s="129"/>
      <c r="L280" s="129"/>
      <c r="M280" s="129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</row>
    <row r="281" spans="1:42" s="81" customFormat="1" ht="30" customHeight="1" hidden="1">
      <c r="A281" s="176"/>
      <c r="B281" s="237" t="s">
        <v>1130</v>
      </c>
      <c r="C281" s="238"/>
      <c r="D281" s="160" t="s">
        <v>1131</v>
      </c>
      <c r="E281" s="129">
        <f aca="true" t="shared" si="42" ref="E281:J281">E282+E283+E284</f>
        <v>0</v>
      </c>
      <c r="F281" s="129">
        <f t="shared" si="42"/>
        <v>0</v>
      </c>
      <c r="G281" s="129">
        <f t="shared" si="42"/>
        <v>0</v>
      </c>
      <c r="H281" s="129">
        <f t="shared" si="42"/>
        <v>0</v>
      </c>
      <c r="I281" s="129">
        <f t="shared" si="42"/>
        <v>0</v>
      </c>
      <c r="J281" s="129">
        <f t="shared" si="42"/>
        <v>0</v>
      </c>
      <c r="K281" s="129"/>
      <c r="L281" s="129"/>
      <c r="M281" s="129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</row>
    <row r="282" spans="1:42" s="81" customFormat="1" ht="14.25" hidden="1">
      <c r="A282" s="176"/>
      <c r="B282" s="158"/>
      <c r="C282" s="174" t="s">
        <v>942</v>
      </c>
      <c r="D282" s="160" t="s">
        <v>1132</v>
      </c>
      <c r="E282" s="129"/>
      <c r="F282" s="129"/>
      <c r="G282" s="129"/>
      <c r="H282" s="129"/>
      <c r="I282" s="129"/>
      <c r="J282" s="129"/>
      <c r="K282" s="129"/>
      <c r="L282" s="129"/>
      <c r="M282" s="129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</row>
    <row r="283" spans="1:42" s="81" customFormat="1" ht="14.25" hidden="1">
      <c r="A283" s="176"/>
      <c r="B283" s="158"/>
      <c r="C283" s="174" t="s">
        <v>944</v>
      </c>
      <c r="D283" s="160" t="s">
        <v>1133</v>
      </c>
      <c r="E283" s="129">
        <f aca="true" t="shared" si="43" ref="E283:J283">E275</f>
        <v>0</v>
      </c>
      <c r="F283" s="129">
        <f t="shared" si="43"/>
        <v>0</v>
      </c>
      <c r="G283" s="129">
        <f t="shared" si="43"/>
        <v>0</v>
      </c>
      <c r="H283" s="129">
        <f t="shared" si="43"/>
        <v>0</v>
      </c>
      <c r="I283" s="129">
        <f t="shared" si="43"/>
        <v>0</v>
      </c>
      <c r="J283" s="129">
        <f t="shared" si="43"/>
        <v>0</v>
      </c>
      <c r="K283" s="129"/>
      <c r="L283" s="129"/>
      <c r="M283" s="129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</row>
    <row r="284" spans="1:42" s="81" customFormat="1" ht="14.25" hidden="1">
      <c r="A284" s="176"/>
      <c r="B284" s="158"/>
      <c r="C284" s="175" t="s">
        <v>946</v>
      </c>
      <c r="D284" s="160" t="s">
        <v>1134</v>
      </c>
      <c r="E284" s="129"/>
      <c r="F284" s="129"/>
      <c r="G284" s="129"/>
      <c r="H284" s="129"/>
      <c r="I284" s="129"/>
      <c r="J284" s="129"/>
      <c r="K284" s="129"/>
      <c r="L284" s="129"/>
      <c r="M284" s="129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</row>
    <row r="285" spans="1:42" s="81" customFormat="1" ht="14.25" hidden="1">
      <c r="A285" s="176"/>
      <c r="B285" s="177" t="s">
        <v>1135</v>
      </c>
      <c r="C285" s="175"/>
      <c r="D285" s="160" t="s">
        <v>1136</v>
      </c>
      <c r="E285" s="129"/>
      <c r="F285" s="129"/>
      <c r="G285" s="129"/>
      <c r="H285" s="129"/>
      <c r="I285" s="129"/>
      <c r="J285" s="129"/>
      <c r="K285" s="129"/>
      <c r="L285" s="129"/>
      <c r="M285" s="129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</row>
    <row r="286" spans="1:42" s="81" customFormat="1" ht="14.25" hidden="1">
      <c r="A286" s="176"/>
      <c r="B286" s="177" t="s">
        <v>1137</v>
      </c>
      <c r="C286" s="178"/>
      <c r="D286" s="160" t="s">
        <v>1138</v>
      </c>
      <c r="E286" s="129"/>
      <c r="F286" s="129"/>
      <c r="G286" s="129"/>
      <c r="H286" s="129"/>
      <c r="I286" s="129"/>
      <c r="J286" s="129"/>
      <c r="K286" s="129"/>
      <c r="L286" s="129"/>
      <c r="M286" s="129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</row>
    <row r="287" spans="1:42" s="81" customFormat="1" ht="14.25" hidden="1">
      <c r="A287" s="176"/>
      <c r="B287" s="177"/>
      <c r="C287" s="174" t="s">
        <v>952</v>
      </c>
      <c r="D287" s="160" t="s">
        <v>1139</v>
      </c>
      <c r="E287" s="129"/>
      <c r="F287" s="129"/>
      <c r="G287" s="129"/>
      <c r="H287" s="129"/>
      <c r="I287" s="129"/>
      <c r="J287" s="129"/>
      <c r="K287" s="129"/>
      <c r="L287" s="129"/>
      <c r="M287" s="129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</row>
    <row r="288" spans="1:13" s="151" customFormat="1" ht="18" customHeight="1" hidden="1">
      <c r="A288" s="163"/>
      <c r="B288" s="165" t="s">
        <v>1140</v>
      </c>
      <c r="C288" s="165"/>
      <c r="D288" s="148" t="s">
        <v>1141</v>
      </c>
      <c r="E288" s="149"/>
      <c r="F288" s="149"/>
      <c r="G288" s="149"/>
      <c r="H288" s="149"/>
      <c r="I288" s="149"/>
      <c r="J288" s="149"/>
      <c r="K288" s="150"/>
      <c r="L288" s="150"/>
      <c r="M288" s="150"/>
    </row>
    <row r="289" spans="1:13" s="151" customFormat="1" ht="18" customHeight="1" hidden="1">
      <c r="A289" s="163"/>
      <c r="B289" s="165"/>
      <c r="C289" s="179" t="s">
        <v>956</v>
      </c>
      <c r="D289" s="148" t="s">
        <v>1142</v>
      </c>
      <c r="E289" s="149"/>
      <c r="F289" s="149"/>
      <c r="G289" s="149"/>
      <c r="H289" s="149"/>
      <c r="I289" s="149"/>
      <c r="J289" s="149"/>
      <c r="K289" s="150"/>
      <c r="L289" s="150"/>
      <c r="M289" s="150"/>
    </row>
    <row r="290" spans="1:13" s="151" customFormat="1" ht="18" customHeight="1" hidden="1">
      <c r="A290" s="163"/>
      <c r="B290" s="165"/>
      <c r="C290" s="165" t="s">
        <v>958</v>
      </c>
      <c r="D290" s="148" t="s">
        <v>1143</v>
      </c>
      <c r="E290" s="149"/>
      <c r="F290" s="149"/>
      <c r="G290" s="149"/>
      <c r="H290" s="149"/>
      <c r="I290" s="149"/>
      <c r="J290" s="149"/>
      <c r="K290" s="150"/>
      <c r="L290" s="150"/>
      <c r="M290" s="150"/>
    </row>
    <row r="291" spans="1:42" s="81" customFormat="1" ht="14.25" hidden="1">
      <c r="A291" s="176"/>
      <c r="B291" s="180" t="s">
        <v>960</v>
      </c>
      <c r="C291" s="180"/>
      <c r="D291" s="160" t="s">
        <v>1144</v>
      </c>
      <c r="E291" s="129"/>
      <c r="F291" s="129"/>
      <c r="G291" s="129"/>
      <c r="H291" s="129"/>
      <c r="I291" s="129"/>
      <c r="J291" s="129"/>
      <c r="K291" s="129"/>
      <c r="L291" s="129"/>
      <c r="M291" s="129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</row>
    <row r="292" spans="1:42" s="81" customFormat="1" ht="18.75" customHeight="1" hidden="1">
      <c r="A292" s="283" t="s">
        <v>1145</v>
      </c>
      <c r="B292" s="284"/>
      <c r="C292" s="284"/>
      <c r="D292" s="285" t="s">
        <v>1146</v>
      </c>
      <c r="E292" s="286"/>
      <c r="F292" s="286"/>
      <c r="G292" s="286"/>
      <c r="H292" s="286"/>
      <c r="I292" s="286"/>
      <c r="J292" s="286"/>
      <c r="K292" s="286"/>
      <c r="L292" s="286"/>
      <c r="M292" s="286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</row>
    <row r="293" spans="1:42" s="81" customFormat="1" ht="18.75" customHeight="1" hidden="1">
      <c r="A293" s="176" t="s">
        <v>903</v>
      </c>
      <c r="B293" s="180"/>
      <c r="C293" s="180"/>
      <c r="D293" s="160"/>
      <c r="E293" s="129"/>
      <c r="F293" s="129"/>
      <c r="G293" s="129"/>
      <c r="H293" s="129"/>
      <c r="I293" s="129"/>
      <c r="J293" s="129"/>
      <c r="K293" s="129"/>
      <c r="L293" s="129"/>
      <c r="M293" s="129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</row>
    <row r="294" spans="1:42" s="81" customFormat="1" ht="27.75" customHeight="1" hidden="1">
      <c r="A294" s="176"/>
      <c r="B294" s="182" t="s">
        <v>1147</v>
      </c>
      <c r="C294" s="187"/>
      <c r="D294" s="160" t="s">
        <v>1148</v>
      </c>
      <c r="E294" s="129"/>
      <c r="F294" s="129"/>
      <c r="G294" s="129"/>
      <c r="H294" s="129"/>
      <c r="I294" s="129"/>
      <c r="J294" s="129"/>
      <c r="K294" s="129"/>
      <c r="L294" s="129"/>
      <c r="M294" s="129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</row>
    <row r="295" spans="1:42" s="81" customFormat="1" ht="14.25" hidden="1">
      <c r="A295" s="176"/>
      <c r="B295" s="180"/>
      <c r="C295" s="180" t="s">
        <v>966</v>
      </c>
      <c r="D295" s="160" t="s">
        <v>1149</v>
      </c>
      <c r="E295" s="129"/>
      <c r="F295" s="129"/>
      <c r="G295" s="129"/>
      <c r="H295" s="129"/>
      <c r="I295" s="129"/>
      <c r="J295" s="129"/>
      <c r="K295" s="129"/>
      <c r="L295" s="129"/>
      <c r="M295" s="129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</row>
    <row r="296" spans="1:13" s="151" customFormat="1" ht="18" customHeight="1" hidden="1">
      <c r="A296" s="146"/>
      <c r="B296" s="146"/>
      <c r="C296" s="146" t="s">
        <v>968</v>
      </c>
      <c r="D296" s="148" t="s">
        <v>1150</v>
      </c>
      <c r="E296" s="149"/>
      <c r="F296" s="149"/>
      <c r="G296" s="149"/>
      <c r="H296" s="149"/>
      <c r="I296" s="149"/>
      <c r="J296" s="149"/>
      <c r="K296" s="150"/>
      <c r="L296" s="150"/>
      <c r="M296" s="150"/>
    </row>
    <row r="297" spans="1:13" s="151" customFormat="1" ht="18" customHeight="1" hidden="1">
      <c r="A297" s="146"/>
      <c r="B297" s="146" t="s">
        <v>970</v>
      </c>
      <c r="C297" s="146"/>
      <c r="D297" s="148" t="s">
        <v>1151</v>
      </c>
      <c r="E297" s="149"/>
      <c r="F297" s="149"/>
      <c r="G297" s="149"/>
      <c r="H297" s="149"/>
      <c r="I297" s="149"/>
      <c r="J297" s="149"/>
      <c r="K297" s="150"/>
      <c r="L297" s="150"/>
      <c r="M297" s="150"/>
    </row>
    <row r="298" spans="1:42" s="81" customFormat="1" ht="14.25" hidden="1">
      <c r="A298" s="176"/>
      <c r="B298" s="180" t="s">
        <v>1152</v>
      </c>
      <c r="C298" s="180"/>
      <c r="D298" s="160" t="s">
        <v>1153</v>
      </c>
      <c r="E298" s="129"/>
      <c r="F298" s="129"/>
      <c r="G298" s="129"/>
      <c r="H298" s="129"/>
      <c r="I298" s="129"/>
      <c r="J298" s="129"/>
      <c r="K298" s="129"/>
      <c r="L298" s="129"/>
      <c r="M298" s="129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</row>
    <row r="299" spans="1:42" s="81" customFormat="1" ht="14.25" hidden="1">
      <c r="A299" s="176"/>
      <c r="B299" s="180"/>
      <c r="C299" s="180" t="s">
        <v>974</v>
      </c>
      <c r="D299" s="160" t="s">
        <v>1154</v>
      </c>
      <c r="E299" s="129"/>
      <c r="F299" s="129"/>
      <c r="G299" s="129"/>
      <c r="H299" s="129"/>
      <c r="I299" s="129"/>
      <c r="J299" s="129"/>
      <c r="K299" s="129"/>
      <c r="L299" s="129"/>
      <c r="M299" s="129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</row>
    <row r="300" spans="1:42" s="81" customFormat="1" ht="35.25" customHeight="1" hidden="1">
      <c r="A300" s="279" t="s">
        <v>1155</v>
      </c>
      <c r="B300" s="287"/>
      <c r="C300" s="287"/>
      <c r="D300" s="285" t="s">
        <v>1156</v>
      </c>
      <c r="E300" s="265">
        <f aca="true" t="shared" si="44" ref="E300:J300">E305+E315+E319</f>
        <v>0</v>
      </c>
      <c r="F300" s="265">
        <f t="shared" si="44"/>
        <v>0</v>
      </c>
      <c r="G300" s="265">
        <f t="shared" si="44"/>
        <v>0</v>
      </c>
      <c r="H300" s="265">
        <f t="shared" si="44"/>
        <v>0</v>
      </c>
      <c r="I300" s="265">
        <f t="shared" si="44"/>
        <v>0</v>
      </c>
      <c r="J300" s="265">
        <f t="shared" si="44"/>
        <v>0</v>
      </c>
      <c r="K300" s="265"/>
      <c r="L300" s="265"/>
      <c r="M300" s="265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</row>
    <row r="301" spans="1:42" s="81" customFormat="1" ht="18" customHeight="1" hidden="1">
      <c r="A301" s="266" t="s">
        <v>1247</v>
      </c>
      <c r="B301" s="267"/>
      <c r="C301" s="268"/>
      <c r="D301" s="269" t="s">
        <v>714</v>
      </c>
      <c r="E301" s="129">
        <f aca="true" t="shared" si="45" ref="E301:J301">E302</f>
        <v>0</v>
      </c>
      <c r="F301" s="129">
        <f t="shared" si="45"/>
        <v>0</v>
      </c>
      <c r="G301" s="129">
        <f t="shared" si="45"/>
        <v>0</v>
      </c>
      <c r="H301" s="129">
        <f t="shared" si="45"/>
        <v>0</v>
      </c>
      <c r="I301" s="129">
        <f t="shared" si="45"/>
        <v>0</v>
      </c>
      <c r="J301" s="129">
        <f t="shared" si="45"/>
        <v>0</v>
      </c>
      <c r="K301" s="129"/>
      <c r="L301" s="129"/>
      <c r="M301" s="129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</row>
    <row r="302" spans="1:42" s="81" customFormat="1" ht="18" customHeight="1" hidden="1">
      <c r="A302" s="266" t="s">
        <v>1248</v>
      </c>
      <c r="B302" s="267"/>
      <c r="C302" s="270"/>
      <c r="D302" s="148">
        <v>20</v>
      </c>
      <c r="E302" s="129">
        <f>G302+H302+I302+J302</f>
        <v>0</v>
      </c>
      <c r="F302" s="129"/>
      <c r="G302" s="129"/>
      <c r="H302" s="129">
        <v>0</v>
      </c>
      <c r="I302" s="129">
        <v>0</v>
      </c>
      <c r="J302" s="129">
        <v>0</v>
      </c>
      <c r="K302" s="129"/>
      <c r="L302" s="129"/>
      <c r="M302" s="129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</row>
    <row r="303" spans="1:42" s="81" customFormat="1" ht="18" customHeight="1" hidden="1">
      <c r="A303" s="281"/>
      <c r="B303" s="288"/>
      <c r="C303" s="288"/>
      <c r="D303" s="160"/>
      <c r="E303" s="129"/>
      <c r="F303" s="129"/>
      <c r="G303" s="129"/>
      <c r="H303" s="129"/>
      <c r="I303" s="129"/>
      <c r="J303" s="129"/>
      <c r="K303" s="129"/>
      <c r="L303" s="129"/>
      <c r="M303" s="129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</row>
    <row r="304" spans="1:42" s="81" customFormat="1" ht="12.75" hidden="1">
      <c r="A304" s="176" t="s">
        <v>903</v>
      </c>
      <c r="B304" s="210"/>
      <c r="C304" s="211"/>
      <c r="D304" s="155"/>
      <c r="E304" s="129"/>
      <c r="F304" s="129"/>
      <c r="G304" s="129"/>
      <c r="H304" s="129"/>
      <c r="I304" s="129"/>
      <c r="J304" s="129"/>
      <c r="K304" s="129"/>
      <c r="L304" s="129"/>
      <c r="M304" s="129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</row>
    <row r="305" spans="1:42" s="81" customFormat="1" ht="30" customHeight="1" hidden="1">
      <c r="A305" s="176"/>
      <c r="B305" s="240" t="s">
        <v>1157</v>
      </c>
      <c r="C305" s="240"/>
      <c r="D305" s="155" t="s">
        <v>1158</v>
      </c>
      <c r="E305" s="129"/>
      <c r="F305" s="129"/>
      <c r="G305" s="129"/>
      <c r="H305" s="129"/>
      <c r="I305" s="129"/>
      <c r="J305" s="129"/>
      <c r="K305" s="129"/>
      <c r="L305" s="129"/>
      <c r="M305" s="129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</row>
    <row r="306" spans="1:42" s="81" customFormat="1" ht="12.75" hidden="1">
      <c r="A306" s="176"/>
      <c r="B306" s="210"/>
      <c r="C306" s="211" t="s">
        <v>979</v>
      </c>
      <c r="D306" s="155" t="s">
        <v>1159</v>
      </c>
      <c r="E306" s="129"/>
      <c r="F306" s="129"/>
      <c r="G306" s="129"/>
      <c r="H306" s="129"/>
      <c r="I306" s="129"/>
      <c r="J306" s="129"/>
      <c r="K306" s="129"/>
      <c r="L306" s="129"/>
      <c r="M306" s="129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</row>
    <row r="307" spans="1:42" s="81" customFormat="1" ht="12.75" hidden="1">
      <c r="A307" s="176"/>
      <c r="B307" s="210"/>
      <c r="C307" s="211" t="s">
        <v>981</v>
      </c>
      <c r="D307" s="155" t="s">
        <v>1160</v>
      </c>
      <c r="E307" s="129"/>
      <c r="F307" s="129"/>
      <c r="G307" s="129"/>
      <c r="H307" s="129"/>
      <c r="I307" s="129"/>
      <c r="J307" s="129"/>
      <c r="K307" s="129"/>
      <c r="L307" s="129"/>
      <c r="M307" s="129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</row>
    <row r="308" spans="1:42" s="81" customFormat="1" ht="12.75" hidden="1">
      <c r="A308" s="176"/>
      <c r="B308" s="210"/>
      <c r="C308" s="211" t="s">
        <v>983</v>
      </c>
      <c r="D308" s="155" t="s">
        <v>1161</v>
      </c>
      <c r="E308" s="129"/>
      <c r="F308" s="129"/>
      <c r="G308" s="129"/>
      <c r="H308" s="129"/>
      <c r="I308" s="129"/>
      <c r="J308" s="129"/>
      <c r="K308" s="129"/>
      <c r="L308" s="129"/>
      <c r="M308" s="129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</row>
    <row r="309" spans="1:42" s="81" customFormat="1" ht="12.75" hidden="1">
      <c r="A309" s="176"/>
      <c r="B309" s="210"/>
      <c r="C309" s="211" t="s">
        <v>985</v>
      </c>
      <c r="D309" s="155" t="s">
        <v>1162</v>
      </c>
      <c r="E309" s="129"/>
      <c r="F309" s="129"/>
      <c r="G309" s="129"/>
      <c r="H309" s="129"/>
      <c r="I309" s="129"/>
      <c r="J309" s="129"/>
      <c r="K309" s="129"/>
      <c r="L309" s="129"/>
      <c r="M309" s="129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</row>
    <row r="310" spans="1:42" s="81" customFormat="1" ht="12.75" hidden="1">
      <c r="A310" s="176"/>
      <c r="B310" s="210"/>
      <c r="C310" s="211" t="s">
        <v>987</v>
      </c>
      <c r="D310" s="155" t="s">
        <v>1163</v>
      </c>
      <c r="E310" s="129"/>
      <c r="F310" s="129"/>
      <c r="G310" s="129"/>
      <c r="H310" s="129"/>
      <c r="I310" s="129"/>
      <c r="J310" s="129"/>
      <c r="K310" s="129"/>
      <c r="L310" s="129"/>
      <c r="M310" s="129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</row>
    <row r="311" spans="1:42" s="81" customFormat="1" ht="12.75" hidden="1">
      <c r="A311" s="176"/>
      <c r="B311" s="210"/>
      <c r="C311" s="211" t="s">
        <v>989</v>
      </c>
      <c r="D311" s="155" t="s">
        <v>1164</v>
      </c>
      <c r="E311" s="129"/>
      <c r="F311" s="129"/>
      <c r="G311" s="129"/>
      <c r="H311" s="129"/>
      <c r="I311" s="129"/>
      <c r="J311" s="129"/>
      <c r="K311" s="129"/>
      <c r="L311" s="129"/>
      <c r="M311" s="129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</row>
    <row r="312" spans="1:42" s="81" customFormat="1" ht="27.75" customHeight="1" hidden="1">
      <c r="A312" s="176"/>
      <c r="B312" s="210"/>
      <c r="C312" s="241" t="s">
        <v>991</v>
      </c>
      <c r="D312" s="155" t="s">
        <v>1165</v>
      </c>
      <c r="E312" s="129"/>
      <c r="F312" s="129"/>
      <c r="G312" s="129"/>
      <c r="H312" s="129"/>
      <c r="I312" s="129"/>
      <c r="J312" s="129"/>
      <c r="K312" s="129"/>
      <c r="L312" s="129"/>
      <c r="M312" s="129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</row>
    <row r="313" spans="1:42" s="81" customFormat="1" ht="12.75" hidden="1">
      <c r="A313" s="176"/>
      <c r="B313" s="210"/>
      <c r="C313" s="211" t="s">
        <v>993</v>
      </c>
      <c r="D313" s="155" t="s">
        <v>1166</v>
      </c>
      <c r="E313" s="129"/>
      <c r="F313" s="129"/>
      <c r="G313" s="129"/>
      <c r="H313" s="129"/>
      <c r="I313" s="129"/>
      <c r="J313" s="129"/>
      <c r="K313" s="129"/>
      <c r="L313" s="129"/>
      <c r="M313" s="129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</row>
    <row r="314" spans="1:42" s="81" customFormat="1" ht="12.75" hidden="1">
      <c r="A314" s="176"/>
      <c r="B314" s="210"/>
      <c r="C314" s="211" t="s">
        <v>995</v>
      </c>
      <c r="D314" s="155" t="s">
        <v>1167</v>
      </c>
      <c r="E314" s="129"/>
      <c r="F314" s="129"/>
      <c r="G314" s="129"/>
      <c r="H314" s="129"/>
      <c r="I314" s="129"/>
      <c r="J314" s="129"/>
      <c r="K314" s="129"/>
      <c r="L314" s="129"/>
      <c r="M314" s="129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</row>
    <row r="315" spans="1:13" s="144" customFormat="1" ht="30" customHeight="1" hidden="1">
      <c r="A315" s="186"/>
      <c r="B315" s="187" t="s">
        <v>1168</v>
      </c>
      <c r="C315" s="187"/>
      <c r="D315" s="155" t="s">
        <v>1169</v>
      </c>
      <c r="E315" s="142"/>
      <c r="F315" s="142"/>
      <c r="G315" s="142"/>
      <c r="H315" s="142"/>
      <c r="I315" s="142"/>
      <c r="J315" s="142"/>
      <c r="K315" s="143"/>
      <c r="L315" s="143"/>
      <c r="M315" s="143"/>
    </row>
    <row r="316" spans="1:13" s="151" customFormat="1" ht="18" customHeight="1" hidden="1">
      <c r="A316" s="146"/>
      <c r="B316" s="165"/>
      <c r="C316" s="146" t="s">
        <v>999</v>
      </c>
      <c r="D316" s="188" t="s">
        <v>1170</v>
      </c>
      <c r="E316" s="149"/>
      <c r="F316" s="149"/>
      <c r="G316" s="149"/>
      <c r="H316" s="149"/>
      <c r="I316" s="149"/>
      <c r="J316" s="149"/>
      <c r="K316" s="150"/>
      <c r="L316" s="150"/>
      <c r="M316" s="150"/>
    </row>
    <row r="317" spans="1:13" s="151" customFormat="1" ht="18" customHeight="1" hidden="1">
      <c r="A317" s="146"/>
      <c r="B317" s="165"/>
      <c r="C317" s="146" t="s">
        <v>1001</v>
      </c>
      <c r="D317" s="188" t="s">
        <v>1171</v>
      </c>
      <c r="E317" s="149"/>
      <c r="F317" s="149"/>
      <c r="G317" s="149"/>
      <c r="H317" s="149"/>
      <c r="I317" s="149"/>
      <c r="J317" s="149"/>
      <c r="K317" s="150"/>
      <c r="L317" s="150"/>
      <c r="M317" s="150"/>
    </row>
    <row r="318" spans="1:13" s="144" customFormat="1" ht="30" customHeight="1" hidden="1">
      <c r="A318" s="186"/>
      <c r="B318" s="153"/>
      <c r="C318" s="189" t="s">
        <v>1003</v>
      </c>
      <c r="D318" s="190" t="s">
        <v>1172</v>
      </c>
      <c r="E318" s="142"/>
      <c r="F318" s="142"/>
      <c r="G318" s="142"/>
      <c r="H318" s="142"/>
      <c r="I318" s="142"/>
      <c r="J318" s="142"/>
      <c r="K318" s="143"/>
      <c r="L318" s="143"/>
      <c r="M318" s="143"/>
    </row>
    <row r="319" spans="1:42" s="81" customFormat="1" ht="15" hidden="1">
      <c r="A319" s="210"/>
      <c r="B319" s="177" t="s">
        <v>1005</v>
      </c>
      <c r="C319" s="191"/>
      <c r="D319" s="160" t="s">
        <v>1173</v>
      </c>
      <c r="E319" s="129">
        <f aca="true" t="shared" si="46" ref="E319:J319">E302</f>
        <v>0</v>
      </c>
      <c r="F319" s="129">
        <f t="shared" si="46"/>
        <v>0</v>
      </c>
      <c r="G319" s="129">
        <f t="shared" si="46"/>
        <v>0</v>
      </c>
      <c r="H319" s="129">
        <f t="shared" si="46"/>
        <v>0</v>
      </c>
      <c r="I319" s="129">
        <f t="shared" si="46"/>
        <v>0</v>
      </c>
      <c r="J319" s="129">
        <f t="shared" si="46"/>
        <v>0</v>
      </c>
      <c r="K319" s="129"/>
      <c r="L319" s="129"/>
      <c r="M319" s="129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</row>
    <row r="320" spans="1:42" s="81" customFormat="1" ht="30.75" customHeight="1" hidden="1">
      <c r="A320" s="289" t="s">
        <v>1174</v>
      </c>
      <c r="B320" s="290"/>
      <c r="C320" s="290"/>
      <c r="D320" s="291" t="s">
        <v>1175</v>
      </c>
      <c r="E320" s="265">
        <f aca="true" t="shared" si="47" ref="E320:J320">E325+E326+E327+E328+E329+E332</f>
        <v>0</v>
      </c>
      <c r="F320" s="265">
        <f t="shared" si="47"/>
        <v>0</v>
      </c>
      <c r="G320" s="265">
        <f t="shared" si="47"/>
        <v>0</v>
      </c>
      <c r="H320" s="265">
        <f t="shared" si="47"/>
        <v>0</v>
      </c>
      <c r="I320" s="265">
        <f t="shared" si="47"/>
        <v>0</v>
      </c>
      <c r="J320" s="265">
        <f t="shared" si="47"/>
        <v>0</v>
      </c>
      <c r="K320" s="265"/>
      <c r="L320" s="265"/>
      <c r="M320" s="265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</row>
    <row r="321" spans="1:42" s="81" customFormat="1" ht="18" customHeight="1" hidden="1">
      <c r="A321" s="266" t="s">
        <v>1247</v>
      </c>
      <c r="B321" s="267"/>
      <c r="C321" s="268"/>
      <c r="D321" s="269" t="s">
        <v>714</v>
      </c>
      <c r="E321" s="129">
        <f aca="true" t="shared" si="48" ref="E321:J321">E322</f>
        <v>0</v>
      </c>
      <c r="F321" s="129">
        <f t="shared" si="48"/>
        <v>0</v>
      </c>
      <c r="G321" s="129">
        <f t="shared" si="48"/>
        <v>0</v>
      </c>
      <c r="H321" s="129">
        <f t="shared" si="48"/>
        <v>0</v>
      </c>
      <c r="I321" s="129">
        <f t="shared" si="48"/>
        <v>0</v>
      </c>
      <c r="J321" s="129">
        <f t="shared" si="48"/>
        <v>0</v>
      </c>
      <c r="K321" s="129"/>
      <c r="L321" s="129"/>
      <c r="M321" s="129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</row>
    <row r="322" spans="1:42" s="81" customFormat="1" ht="18" customHeight="1" hidden="1">
      <c r="A322" s="266" t="s">
        <v>1248</v>
      </c>
      <c r="B322" s="267"/>
      <c r="C322" s="270"/>
      <c r="D322" s="148">
        <v>20</v>
      </c>
      <c r="E322" s="129">
        <f>G322+H322+I322+J322</f>
        <v>0</v>
      </c>
      <c r="F322" s="129"/>
      <c r="G322" s="129"/>
      <c r="H322" s="129">
        <v>0</v>
      </c>
      <c r="I322" s="129">
        <v>0</v>
      </c>
      <c r="J322" s="129">
        <v>0</v>
      </c>
      <c r="K322" s="129"/>
      <c r="L322" s="129"/>
      <c r="M322" s="129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</row>
    <row r="323" spans="1:42" s="81" customFormat="1" ht="18" customHeight="1" hidden="1">
      <c r="A323" s="292"/>
      <c r="B323" s="293"/>
      <c r="C323" s="293"/>
      <c r="D323" s="245"/>
      <c r="E323" s="129"/>
      <c r="F323" s="129"/>
      <c r="G323" s="129"/>
      <c r="H323" s="129"/>
      <c r="I323" s="129"/>
      <c r="J323" s="129"/>
      <c r="K323" s="129"/>
      <c r="L323" s="129"/>
      <c r="M323" s="129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</row>
    <row r="324" spans="1:42" s="81" customFormat="1" ht="12.75" hidden="1">
      <c r="A324" s="176" t="s">
        <v>903</v>
      </c>
      <c r="B324" s="210"/>
      <c r="C324" s="211"/>
      <c r="D324" s="245"/>
      <c r="E324" s="129"/>
      <c r="F324" s="129"/>
      <c r="G324" s="129"/>
      <c r="H324" s="129"/>
      <c r="I324" s="129"/>
      <c r="J324" s="129"/>
      <c r="K324" s="129"/>
      <c r="L324" s="129"/>
      <c r="M324" s="129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</row>
    <row r="325" spans="1:42" s="81" customFormat="1" ht="14.25" hidden="1">
      <c r="A325" s="210"/>
      <c r="B325" s="246" t="s">
        <v>1009</v>
      </c>
      <c r="C325" s="247"/>
      <c r="D325" s="245" t="s">
        <v>1176</v>
      </c>
      <c r="E325" s="129"/>
      <c r="F325" s="129"/>
      <c r="G325" s="129"/>
      <c r="H325" s="129"/>
      <c r="I325" s="129"/>
      <c r="J325" s="129"/>
      <c r="K325" s="129"/>
      <c r="L325" s="129"/>
      <c r="M325" s="129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</row>
    <row r="326" spans="1:42" s="81" customFormat="1" ht="14.25" hidden="1">
      <c r="A326" s="210"/>
      <c r="B326" s="246" t="s">
        <v>1011</v>
      </c>
      <c r="C326" s="247"/>
      <c r="D326" s="245" t="s">
        <v>1177</v>
      </c>
      <c r="E326" s="129"/>
      <c r="F326" s="129"/>
      <c r="G326" s="129"/>
      <c r="H326" s="129"/>
      <c r="I326" s="129"/>
      <c r="J326" s="129"/>
      <c r="K326" s="129"/>
      <c r="L326" s="129"/>
      <c r="M326" s="129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</row>
    <row r="327" spans="1:13" s="144" customFormat="1" ht="18" customHeight="1" hidden="1">
      <c r="A327" s="186"/>
      <c r="B327" s="186" t="s">
        <v>1013</v>
      </c>
      <c r="C327" s="186"/>
      <c r="D327" s="155" t="s">
        <v>1178</v>
      </c>
      <c r="E327" s="142"/>
      <c r="F327" s="142"/>
      <c r="G327" s="142"/>
      <c r="H327" s="142"/>
      <c r="I327" s="142"/>
      <c r="J327" s="142"/>
      <c r="K327" s="143"/>
      <c r="L327" s="143"/>
      <c r="M327" s="143"/>
    </row>
    <row r="328" spans="1:13" s="151" customFormat="1" ht="18" customHeight="1" hidden="1">
      <c r="A328" s="146"/>
      <c r="B328" s="146" t="s">
        <v>1015</v>
      </c>
      <c r="C328" s="146"/>
      <c r="D328" s="148" t="s">
        <v>1179</v>
      </c>
      <c r="E328" s="149"/>
      <c r="F328" s="149"/>
      <c r="G328" s="149"/>
      <c r="H328" s="149"/>
      <c r="I328" s="149"/>
      <c r="J328" s="149"/>
      <c r="K328" s="150"/>
      <c r="L328" s="150"/>
      <c r="M328" s="150"/>
    </row>
    <row r="329" spans="1:42" s="81" customFormat="1" ht="14.25" hidden="1">
      <c r="A329" s="210"/>
      <c r="B329" s="246" t="s">
        <v>1180</v>
      </c>
      <c r="C329" s="247"/>
      <c r="D329" s="245" t="s">
        <v>1181</v>
      </c>
      <c r="E329" s="129"/>
      <c r="F329" s="129"/>
      <c r="G329" s="129"/>
      <c r="H329" s="129"/>
      <c r="I329" s="129"/>
      <c r="J329" s="129"/>
      <c r="K329" s="129"/>
      <c r="L329" s="129"/>
      <c r="M329" s="129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</row>
    <row r="330" spans="1:42" s="81" customFormat="1" ht="12.75" hidden="1">
      <c r="A330" s="210"/>
      <c r="B330" s="210"/>
      <c r="C330" s="248" t="s">
        <v>1019</v>
      </c>
      <c r="D330" s="245" t="s">
        <v>1182</v>
      </c>
      <c r="E330" s="129"/>
      <c r="F330" s="129"/>
      <c r="G330" s="129"/>
      <c r="H330" s="129"/>
      <c r="I330" s="129"/>
      <c r="J330" s="129"/>
      <c r="K330" s="129"/>
      <c r="L330" s="129"/>
      <c r="M330" s="129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</row>
    <row r="331" spans="1:42" s="81" customFormat="1" ht="12.75" hidden="1">
      <c r="A331" s="210"/>
      <c r="B331" s="210"/>
      <c r="C331" s="248" t="s">
        <v>1021</v>
      </c>
      <c r="D331" s="245" t="s">
        <v>1183</v>
      </c>
      <c r="E331" s="129"/>
      <c r="F331" s="129"/>
      <c r="G331" s="129"/>
      <c r="H331" s="129"/>
      <c r="I331" s="129"/>
      <c r="J331" s="129"/>
      <c r="K331" s="129"/>
      <c r="L331" s="129"/>
      <c r="M331" s="129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</row>
    <row r="332" spans="1:13" s="151" customFormat="1" ht="18" customHeight="1" hidden="1">
      <c r="A332" s="163"/>
      <c r="B332" s="165" t="s">
        <v>1184</v>
      </c>
      <c r="C332" s="146"/>
      <c r="D332" s="148" t="s">
        <v>1185</v>
      </c>
      <c r="E332" s="149">
        <f aca="true" t="shared" si="49" ref="E332:J332">E322</f>
        <v>0</v>
      </c>
      <c r="F332" s="149">
        <f t="shared" si="49"/>
        <v>0</v>
      </c>
      <c r="G332" s="149">
        <f t="shared" si="49"/>
        <v>0</v>
      </c>
      <c r="H332" s="149">
        <f t="shared" si="49"/>
        <v>0</v>
      </c>
      <c r="I332" s="149">
        <f t="shared" si="49"/>
        <v>0</v>
      </c>
      <c r="J332" s="149">
        <f t="shared" si="49"/>
        <v>0</v>
      </c>
      <c r="K332" s="150"/>
      <c r="L332" s="150"/>
      <c r="M332" s="150"/>
    </row>
    <row r="333" spans="1:42" s="81" customFormat="1" ht="33" customHeight="1" hidden="1">
      <c r="A333" s="249" t="s">
        <v>1186</v>
      </c>
      <c r="B333" s="238"/>
      <c r="C333" s="238"/>
      <c r="D333" s="245"/>
      <c r="E333" s="129">
        <f aca="true" t="shared" si="50" ref="E333:J333">E334+E348</f>
        <v>0</v>
      </c>
      <c r="F333" s="129">
        <f t="shared" si="50"/>
        <v>0</v>
      </c>
      <c r="G333" s="129">
        <f t="shared" si="50"/>
        <v>0</v>
      </c>
      <c r="H333" s="129">
        <f t="shared" si="50"/>
        <v>0</v>
      </c>
      <c r="I333" s="129">
        <f t="shared" si="50"/>
        <v>0</v>
      </c>
      <c r="J333" s="129">
        <f t="shared" si="50"/>
        <v>0</v>
      </c>
      <c r="K333" s="129"/>
      <c r="L333" s="129"/>
      <c r="M333" s="129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</row>
    <row r="334" spans="1:42" s="81" customFormat="1" ht="31.5" customHeight="1" hidden="1">
      <c r="A334" s="294" t="s">
        <v>1187</v>
      </c>
      <c r="B334" s="294"/>
      <c r="C334" s="294"/>
      <c r="D334" s="264" t="s">
        <v>1188</v>
      </c>
      <c r="E334" s="265">
        <f aca="true" t="shared" si="51" ref="E334:J334">E339+E342+E345+E346+E347</f>
        <v>0</v>
      </c>
      <c r="F334" s="265">
        <f t="shared" si="51"/>
        <v>0</v>
      </c>
      <c r="G334" s="265">
        <f t="shared" si="51"/>
        <v>0</v>
      </c>
      <c r="H334" s="265">
        <f t="shared" si="51"/>
        <v>0</v>
      </c>
      <c r="I334" s="265">
        <f t="shared" si="51"/>
        <v>0</v>
      </c>
      <c r="J334" s="265">
        <f t="shared" si="51"/>
        <v>0</v>
      </c>
      <c r="K334" s="265"/>
      <c r="L334" s="265"/>
      <c r="M334" s="265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</row>
    <row r="335" spans="1:42" s="81" customFormat="1" ht="17.25" customHeight="1" hidden="1">
      <c r="A335" s="266" t="s">
        <v>1247</v>
      </c>
      <c r="B335" s="267"/>
      <c r="C335" s="268"/>
      <c r="D335" s="269" t="s">
        <v>714</v>
      </c>
      <c r="E335" s="129">
        <f aca="true" t="shared" si="52" ref="E335:J335">E336</f>
        <v>0</v>
      </c>
      <c r="F335" s="129">
        <f t="shared" si="52"/>
        <v>0</v>
      </c>
      <c r="G335" s="129">
        <f t="shared" si="52"/>
        <v>0</v>
      </c>
      <c r="H335" s="129">
        <f t="shared" si="52"/>
        <v>0</v>
      </c>
      <c r="I335" s="129">
        <f t="shared" si="52"/>
        <v>0</v>
      </c>
      <c r="J335" s="129">
        <f t="shared" si="52"/>
        <v>0</v>
      </c>
      <c r="K335" s="129"/>
      <c r="L335" s="129"/>
      <c r="M335" s="129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</row>
    <row r="336" spans="1:42" s="81" customFormat="1" ht="17.25" customHeight="1" hidden="1">
      <c r="A336" s="266" t="s">
        <v>1248</v>
      </c>
      <c r="B336" s="267"/>
      <c r="C336" s="270"/>
      <c r="D336" s="148">
        <v>20</v>
      </c>
      <c r="E336" s="129">
        <f>G336+H336+I336+J336</f>
        <v>0</v>
      </c>
      <c r="F336" s="129"/>
      <c r="G336" s="129"/>
      <c r="H336" s="129">
        <v>0</v>
      </c>
      <c r="I336" s="129">
        <v>0</v>
      </c>
      <c r="J336" s="129">
        <v>0</v>
      </c>
      <c r="K336" s="129"/>
      <c r="L336" s="129"/>
      <c r="M336" s="129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</row>
    <row r="337" spans="1:42" s="81" customFormat="1" ht="17.25" customHeight="1" hidden="1">
      <c r="A337" s="295"/>
      <c r="B337" s="295"/>
      <c r="C337" s="295"/>
      <c r="D337" s="155"/>
      <c r="E337" s="129"/>
      <c r="F337" s="129"/>
      <c r="G337" s="129"/>
      <c r="H337" s="129"/>
      <c r="I337" s="129"/>
      <c r="J337" s="129"/>
      <c r="K337" s="129"/>
      <c r="L337" s="129"/>
      <c r="M337" s="129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</row>
    <row r="338" spans="1:42" s="81" customFormat="1" ht="12.75" hidden="1">
      <c r="A338" s="176" t="s">
        <v>903</v>
      </c>
      <c r="B338" s="210"/>
      <c r="C338" s="211"/>
      <c r="D338" s="155"/>
      <c r="E338" s="129"/>
      <c r="F338" s="129"/>
      <c r="G338" s="129"/>
      <c r="H338" s="129"/>
      <c r="I338" s="129"/>
      <c r="J338" s="129"/>
      <c r="K338" s="129"/>
      <c r="L338" s="129"/>
      <c r="M338" s="129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</row>
    <row r="339" spans="1:42" s="81" customFormat="1" ht="14.25" hidden="1">
      <c r="A339" s="176"/>
      <c r="B339" s="202" t="s">
        <v>1189</v>
      </c>
      <c r="C339" s="202"/>
      <c r="D339" s="160" t="s">
        <v>1190</v>
      </c>
      <c r="E339" s="129"/>
      <c r="F339" s="129"/>
      <c r="G339" s="129"/>
      <c r="H339" s="129"/>
      <c r="I339" s="129"/>
      <c r="J339" s="129"/>
      <c r="K339" s="129"/>
      <c r="L339" s="129"/>
      <c r="M339" s="129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</row>
    <row r="340" spans="1:42" s="81" customFormat="1" ht="14.25" hidden="1">
      <c r="A340" s="176"/>
      <c r="B340" s="177"/>
      <c r="C340" s="175" t="s">
        <v>1028</v>
      </c>
      <c r="D340" s="160" t="s">
        <v>1191</v>
      </c>
      <c r="E340" s="129"/>
      <c r="F340" s="129"/>
      <c r="G340" s="129"/>
      <c r="H340" s="129"/>
      <c r="I340" s="129"/>
      <c r="J340" s="129"/>
      <c r="K340" s="129"/>
      <c r="L340" s="129"/>
      <c r="M340" s="129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</row>
    <row r="341" spans="1:42" s="81" customFormat="1" ht="14.25" hidden="1">
      <c r="A341" s="176"/>
      <c r="B341" s="177"/>
      <c r="C341" s="203" t="s">
        <v>1030</v>
      </c>
      <c r="D341" s="160" t="s">
        <v>1192</v>
      </c>
      <c r="E341" s="129"/>
      <c r="F341" s="129"/>
      <c r="G341" s="129"/>
      <c r="H341" s="129"/>
      <c r="I341" s="129"/>
      <c r="J341" s="129"/>
      <c r="K341" s="129"/>
      <c r="L341" s="129"/>
      <c r="M341" s="129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</row>
    <row r="342" spans="1:42" s="81" customFormat="1" ht="31.5" customHeight="1" hidden="1">
      <c r="A342" s="176"/>
      <c r="B342" s="182" t="s">
        <v>1193</v>
      </c>
      <c r="C342" s="238"/>
      <c r="D342" s="160" t="s">
        <v>1194</v>
      </c>
      <c r="E342" s="129"/>
      <c r="F342" s="129"/>
      <c r="G342" s="129"/>
      <c r="H342" s="129"/>
      <c r="I342" s="129"/>
      <c r="J342" s="129"/>
      <c r="K342" s="129"/>
      <c r="L342" s="129"/>
      <c r="M342" s="129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</row>
    <row r="343" spans="1:42" s="81" customFormat="1" ht="14.25" hidden="1">
      <c r="A343" s="176"/>
      <c r="B343" s="180"/>
      <c r="C343" s="174" t="s">
        <v>1034</v>
      </c>
      <c r="D343" s="160" t="s">
        <v>1195</v>
      </c>
      <c r="E343" s="129"/>
      <c r="F343" s="129"/>
      <c r="G343" s="129"/>
      <c r="H343" s="129"/>
      <c r="I343" s="129"/>
      <c r="J343" s="129"/>
      <c r="K343" s="129"/>
      <c r="L343" s="129"/>
      <c r="M343" s="129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</row>
    <row r="344" spans="1:42" s="81" customFormat="1" ht="14.25" hidden="1">
      <c r="A344" s="176"/>
      <c r="B344" s="180"/>
      <c r="C344" s="174" t="s">
        <v>1036</v>
      </c>
      <c r="D344" s="160" t="s">
        <v>1196</v>
      </c>
      <c r="E344" s="129"/>
      <c r="F344" s="129"/>
      <c r="G344" s="129"/>
      <c r="H344" s="129"/>
      <c r="I344" s="129"/>
      <c r="J344" s="129"/>
      <c r="K344" s="129"/>
      <c r="L344" s="129"/>
      <c r="M344" s="129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</row>
    <row r="345" spans="1:42" s="81" customFormat="1" ht="14.25" hidden="1">
      <c r="A345" s="176"/>
      <c r="B345" s="177" t="s">
        <v>1038</v>
      </c>
      <c r="C345" s="177"/>
      <c r="D345" s="160" t="s">
        <v>1197</v>
      </c>
      <c r="E345" s="129"/>
      <c r="F345" s="129"/>
      <c r="G345" s="129"/>
      <c r="H345" s="129"/>
      <c r="I345" s="129"/>
      <c r="J345" s="129"/>
      <c r="K345" s="129"/>
      <c r="L345" s="129"/>
      <c r="M345" s="129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</row>
    <row r="346" spans="1:42" s="81" customFormat="1" ht="14.25" hidden="1">
      <c r="A346" s="176"/>
      <c r="B346" s="177" t="s">
        <v>1040</v>
      </c>
      <c r="C346" s="177"/>
      <c r="D346" s="160" t="s">
        <v>1198</v>
      </c>
      <c r="E346" s="129"/>
      <c r="F346" s="129"/>
      <c r="G346" s="129"/>
      <c r="H346" s="129"/>
      <c r="I346" s="129"/>
      <c r="J346" s="129"/>
      <c r="K346" s="129"/>
      <c r="L346" s="129"/>
      <c r="M346" s="129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</row>
    <row r="347" spans="1:42" s="81" customFormat="1" ht="30" customHeight="1" hidden="1">
      <c r="A347" s="176"/>
      <c r="B347" s="182" t="s">
        <v>1042</v>
      </c>
      <c r="C347" s="238"/>
      <c r="D347" s="160" t="s">
        <v>1199</v>
      </c>
      <c r="E347" s="129">
        <f aca="true" t="shared" si="53" ref="E347:J347">E336</f>
        <v>0</v>
      </c>
      <c r="F347" s="129">
        <f t="shared" si="53"/>
        <v>0</v>
      </c>
      <c r="G347" s="129">
        <f t="shared" si="53"/>
        <v>0</v>
      </c>
      <c r="H347" s="129">
        <f t="shared" si="53"/>
        <v>0</v>
      </c>
      <c r="I347" s="129">
        <f t="shared" si="53"/>
        <v>0</v>
      </c>
      <c r="J347" s="129">
        <f t="shared" si="53"/>
        <v>0</v>
      </c>
      <c r="K347" s="129"/>
      <c r="L347" s="129"/>
      <c r="M347" s="129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</row>
    <row r="348" spans="1:42" s="81" customFormat="1" ht="18" customHeight="1" hidden="1">
      <c r="A348" s="261" t="s">
        <v>1200</v>
      </c>
      <c r="B348" s="262"/>
      <c r="C348" s="263"/>
      <c r="D348" s="264" t="s">
        <v>1201</v>
      </c>
      <c r="E348" s="265">
        <f aca="true" t="shared" si="54" ref="E348:J348">E353+E354+E357</f>
        <v>0</v>
      </c>
      <c r="F348" s="265">
        <f t="shared" si="54"/>
        <v>0</v>
      </c>
      <c r="G348" s="265">
        <f t="shared" si="54"/>
        <v>0</v>
      </c>
      <c r="H348" s="265">
        <f t="shared" si="54"/>
        <v>0</v>
      </c>
      <c r="I348" s="265">
        <f t="shared" si="54"/>
        <v>0</v>
      </c>
      <c r="J348" s="265">
        <f t="shared" si="54"/>
        <v>0</v>
      </c>
      <c r="K348" s="265"/>
      <c r="L348" s="265"/>
      <c r="M348" s="265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</row>
    <row r="349" spans="1:42" s="81" customFormat="1" ht="18" customHeight="1" hidden="1">
      <c r="A349" s="266" t="s">
        <v>1247</v>
      </c>
      <c r="B349" s="267"/>
      <c r="C349" s="268"/>
      <c r="D349" s="269" t="s">
        <v>714</v>
      </c>
      <c r="E349" s="129">
        <f aca="true" t="shared" si="55" ref="E349:J349">E350</f>
        <v>0</v>
      </c>
      <c r="F349" s="129">
        <f t="shared" si="55"/>
        <v>0</v>
      </c>
      <c r="G349" s="129">
        <f t="shared" si="55"/>
        <v>0</v>
      </c>
      <c r="H349" s="129">
        <f t="shared" si="55"/>
        <v>0</v>
      </c>
      <c r="I349" s="129">
        <f t="shared" si="55"/>
        <v>0</v>
      </c>
      <c r="J349" s="129">
        <f t="shared" si="55"/>
        <v>0</v>
      </c>
      <c r="K349" s="129"/>
      <c r="L349" s="129"/>
      <c r="M349" s="129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</row>
    <row r="350" spans="1:42" s="81" customFormat="1" ht="18" customHeight="1" hidden="1">
      <c r="A350" s="266" t="s">
        <v>1248</v>
      </c>
      <c r="B350" s="267"/>
      <c r="C350" s="270"/>
      <c r="D350" s="148">
        <v>20</v>
      </c>
      <c r="E350" s="129">
        <f>G350+H350+I350+J350</f>
        <v>0</v>
      </c>
      <c r="F350" s="129"/>
      <c r="G350" s="129"/>
      <c r="H350" s="129">
        <v>0</v>
      </c>
      <c r="I350" s="129">
        <v>0</v>
      </c>
      <c r="J350" s="129">
        <v>0</v>
      </c>
      <c r="K350" s="129"/>
      <c r="L350" s="129"/>
      <c r="M350" s="129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</row>
    <row r="351" spans="1:42" s="81" customFormat="1" ht="18" customHeight="1" hidden="1">
      <c r="A351" s="227"/>
      <c r="B351" s="210"/>
      <c r="C351" s="228"/>
      <c r="D351" s="155"/>
      <c r="E351" s="129"/>
      <c r="F351" s="129"/>
      <c r="G351" s="129"/>
      <c r="H351" s="129"/>
      <c r="I351" s="129"/>
      <c r="J351" s="129"/>
      <c r="K351" s="129"/>
      <c r="L351" s="129"/>
      <c r="M351" s="129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</row>
    <row r="352" spans="1:42" s="81" customFormat="1" ht="14.25" customHeight="1" hidden="1">
      <c r="A352" s="176" t="s">
        <v>903</v>
      </c>
      <c r="B352" s="210"/>
      <c r="C352" s="211"/>
      <c r="D352" s="155"/>
      <c r="E352" s="129"/>
      <c r="F352" s="129"/>
      <c r="G352" s="129"/>
      <c r="H352" s="129"/>
      <c r="I352" s="129"/>
      <c r="J352" s="129"/>
      <c r="K352" s="129"/>
      <c r="L352" s="129"/>
      <c r="M352" s="129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</row>
    <row r="353" spans="1:13" s="151" customFormat="1" ht="18" customHeight="1" hidden="1">
      <c r="A353" s="148"/>
      <c r="B353" s="204" t="s">
        <v>1046</v>
      </c>
      <c r="C353" s="148"/>
      <c r="D353" s="148" t="s">
        <v>1202</v>
      </c>
      <c r="E353" s="149"/>
      <c r="F353" s="149"/>
      <c r="G353" s="149"/>
      <c r="H353" s="149"/>
      <c r="I353" s="149"/>
      <c r="J353" s="149"/>
      <c r="K353" s="150"/>
      <c r="L353" s="150"/>
      <c r="M353" s="150"/>
    </row>
    <row r="354" spans="1:42" s="81" customFormat="1" ht="27" customHeight="1" hidden="1">
      <c r="A354" s="176"/>
      <c r="B354" s="182" t="s">
        <v>1203</v>
      </c>
      <c r="C354" s="238"/>
      <c r="D354" s="160" t="s">
        <v>1204</v>
      </c>
      <c r="E354" s="129">
        <f aca="true" t="shared" si="56" ref="E354:J354">E355+E356</f>
        <v>0</v>
      </c>
      <c r="F354" s="129">
        <f t="shared" si="56"/>
        <v>0</v>
      </c>
      <c r="G354" s="129">
        <f t="shared" si="56"/>
        <v>0</v>
      </c>
      <c r="H354" s="129">
        <f t="shared" si="56"/>
        <v>0</v>
      </c>
      <c r="I354" s="129">
        <f t="shared" si="56"/>
        <v>0</v>
      </c>
      <c r="J354" s="129">
        <f t="shared" si="56"/>
        <v>0</v>
      </c>
      <c r="K354" s="129"/>
      <c r="L354" s="129"/>
      <c r="M354" s="129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</row>
    <row r="355" spans="1:42" s="81" customFormat="1" ht="14.25" hidden="1">
      <c r="A355" s="176"/>
      <c r="B355" s="177"/>
      <c r="C355" s="174" t="s">
        <v>1050</v>
      </c>
      <c r="D355" s="160" t="s">
        <v>1205</v>
      </c>
      <c r="E355" s="129">
        <f aca="true" t="shared" si="57" ref="E355:J355">E350</f>
        <v>0</v>
      </c>
      <c r="F355" s="129">
        <f t="shared" si="57"/>
        <v>0</v>
      </c>
      <c r="G355" s="129">
        <f t="shared" si="57"/>
        <v>0</v>
      </c>
      <c r="H355" s="129">
        <f t="shared" si="57"/>
        <v>0</v>
      </c>
      <c r="I355" s="129">
        <f t="shared" si="57"/>
        <v>0</v>
      </c>
      <c r="J355" s="129">
        <f t="shared" si="57"/>
        <v>0</v>
      </c>
      <c r="K355" s="129"/>
      <c r="L355" s="129"/>
      <c r="M355" s="129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</row>
    <row r="356" spans="1:42" s="81" customFormat="1" ht="14.25" hidden="1">
      <c r="A356" s="176"/>
      <c r="B356" s="177"/>
      <c r="C356" s="174" t="s">
        <v>1052</v>
      </c>
      <c r="D356" s="160" t="s">
        <v>1206</v>
      </c>
      <c r="E356" s="129"/>
      <c r="F356" s="129"/>
      <c r="G356" s="129"/>
      <c r="H356" s="129"/>
      <c r="I356" s="129"/>
      <c r="J356" s="129"/>
      <c r="K356" s="129"/>
      <c r="L356" s="129"/>
      <c r="M356" s="129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</row>
    <row r="357" spans="1:42" s="81" customFormat="1" ht="14.25" hidden="1">
      <c r="A357" s="176"/>
      <c r="B357" s="177" t="s">
        <v>1054</v>
      </c>
      <c r="C357" s="177"/>
      <c r="D357" s="160" t="s">
        <v>1207</v>
      </c>
      <c r="E357" s="129"/>
      <c r="F357" s="129"/>
      <c r="G357" s="129"/>
      <c r="H357" s="129"/>
      <c r="I357" s="129"/>
      <c r="J357" s="129"/>
      <c r="K357" s="129"/>
      <c r="L357" s="129"/>
      <c r="M357" s="129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</row>
    <row r="358" spans="1:42" s="81" customFormat="1" ht="15" hidden="1">
      <c r="A358" s="251" t="s">
        <v>1208</v>
      </c>
      <c r="B358" s="191"/>
      <c r="C358" s="191"/>
      <c r="D358" s="171">
        <v>79.07</v>
      </c>
      <c r="E358" s="129">
        <f aca="true" t="shared" si="58" ref="E358:J358">E359+E364+E368+E374</f>
        <v>0</v>
      </c>
      <c r="F358" s="129">
        <f t="shared" si="58"/>
        <v>0</v>
      </c>
      <c r="G358" s="129">
        <f t="shared" si="58"/>
        <v>0</v>
      </c>
      <c r="H358" s="129">
        <f t="shared" si="58"/>
        <v>0</v>
      </c>
      <c r="I358" s="129">
        <f t="shared" si="58"/>
        <v>0</v>
      </c>
      <c r="J358" s="129">
        <f t="shared" si="58"/>
        <v>0</v>
      </c>
      <c r="K358" s="129"/>
      <c r="L358" s="129"/>
      <c r="M358" s="129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</row>
    <row r="359" spans="1:42" s="81" customFormat="1" ht="35.25" customHeight="1" hidden="1">
      <c r="A359" s="296" t="s">
        <v>1209</v>
      </c>
      <c r="B359" s="287"/>
      <c r="C359" s="287"/>
      <c r="D359" s="264" t="s">
        <v>1210</v>
      </c>
      <c r="E359" s="286"/>
      <c r="F359" s="286"/>
      <c r="G359" s="286"/>
      <c r="H359" s="286"/>
      <c r="I359" s="286"/>
      <c r="J359" s="286"/>
      <c r="K359" s="286"/>
      <c r="L359" s="286"/>
      <c r="M359" s="286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</row>
    <row r="360" spans="1:42" s="81" customFormat="1" ht="12.75" hidden="1">
      <c r="A360" s="176" t="s">
        <v>903</v>
      </c>
      <c r="B360" s="210"/>
      <c r="C360" s="211"/>
      <c r="D360" s="155"/>
      <c r="E360" s="129"/>
      <c r="F360" s="129"/>
      <c r="G360" s="129"/>
      <c r="H360" s="129"/>
      <c r="I360" s="129"/>
      <c r="J360" s="129"/>
      <c r="K360" s="129"/>
      <c r="L360" s="129"/>
      <c r="M360" s="129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</row>
    <row r="361" spans="1:42" s="81" customFormat="1" ht="15.75" hidden="1">
      <c r="A361" s="239"/>
      <c r="B361" s="246" t="s">
        <v>1211</v>
      </c>
      <c r="C361" s="211"/>
      <c r="D361" s="155" t="s">
        <v>1212</v>
      </c>
      <c r="E361" s="129"/>
      <c r="F361" s="129"/>
      <c r="G361" s="129"/>
      <c r="H361" s="129"/>
      <c r="I361" s="129"/>
      <c r="J361" s="129"/>
      <c r="K361" s="129"/>
      <c r="L361" s="129"/>
      <c r="M361" s="129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</row>
    <row r="362" spans="1:42" s="81" customFormat="1" ht="15.75" hidden="1">
      <c r="A362" s="239"/>
      <c r="B362" s="210"/>
      <c r="C362" s="211" t="s">
        <v>1062</v>
      </c>
      <c r="D362" s="155" t="s">
        <v>1213</v>
      </c>
      <c r="E362" s="129"/>
      <c r="F362" s="129"/>
      <c r="G362" s="129"/>
      <c r="H362" s="129"/>
      <c r="I362" s="129"/>
      <c r="J362" s="129"/>
      <c r="K362" s="129"/>
      <c r="L362" s="129"/>
      <c r="M362" s="129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</row>
    <row r="363" spans="1:42" s="81" customFormat="1" ht="15.75" hidden="1">
      <c r="A363" s="239"/>
      <c r="B363" s="210"/>
      <c r="C363" s="253" t="s">
        <v>1064</v>
      </c>
      <c r="D363" s="155" t="s">
        <v>1214</v>
      </c>
      <c r="E363" s="129"/>
      <c r="F363" s="129"/>
      <c r="G363" s="129"/>
      <c r="H363" s="129"/>
      <c r="I363" s="129"/>
      <c r="J363" s="129"/>
      <c r="K363" s="129"/>
      <c r="L363" s="129"/>
      <c r="M363" s="129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</row>
    <row r="364" spans="1:42" s="81" customFormat="1" ht="15.75" hidden="1">
      <c r="A364" s="283" t="s">
        <v>1215</v>
      </c>
      <c r="B364" s="262"/>
      <c r="C364" s="297"/>
      <c r="D364" s="264" t="s">
        <v>1216</v>
      </c>
      <c r="E364" s="286"/>
      <c r="F364" s="286"/>
      <c r="G364" s="286"/>
      <c r="H364" s="286"/>
      <c r="I364" s="286"/>
      <c r="J364" s="286"/>
      <c r="K364" s="286"/>
      <c r="L364" s="286"/>
      <c r="M364" s="286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</row>
    <row r="365" spans="1:42" s="81" customFormat="1" ht="12.75" hidden="1">
      <c r="A365" s="176" t="s">
        <v>903</v>
      </c>
      <c r="B365" s="210"/>
      <c r="C365" s="211"/>
      <c r="D365" s="155"/>
      <c r="E365" s="129"/>
      <c r="F365" s="129"/>
      <c r="G365" s="129"/>
      <c r="H365" s="129"/>
      <c r="I365" s="129"/>
      <c r="J365" s="129"/>
      <c r="K365" s="129"/>
      <c r="L365" s="129"/>
      <c r="M365" s="129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</row>
    <row r="366" spans="1:42" s="81" customFormat="1" ht="15.75" hidden="1">
      <c r="A366" s="239"/>
      <c r="B366" s="246" t="s">
        <v>1217</v>
      </c>
      <c r="C366" s="211"/>
      <c r="D366" s="155" t="s">
        <v>1218</v>
      </c>
      <c r="E366" s="129"/>
      <c r="F366" s="129"/>
      <c r="G366" s="129"/>
      <c r="H366" s="129"/>
      <c r="I366" s="129"/>
      <c r="J366" s="129"/>
      <c r="K366" s="129"/>
      <c r="L366" s="129"/>
      <c r="M366" s="129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</row>
    <row r="367" spans="1:13" s="151" customFormat="1" ht="18" customHeight="1" hidden="1">
      <c r="A367" s="232"/>
      <c r="B367" s="165" t="s">
        <v>1219</v>
      </c>
      <c r="C367" s="146"/>
      <c r="D367" s="148" t="s">
        <v>1220</v>
      </c>
      <c r="E367" s="149"/>
      <c r="F367" s="149"/>
      <c r="G367" s="149"/>
      <c r="H367" s="149"/>
      <c r="I367" s="149"/>
      <c r="J367" s="149"/>
      <c r="K367" s="150"/>
      <c r="L367" s="150"/>
      <c r="M367" s="150"/>
    </row>
    <row r="368" spans="1:13" s="151" customFormat="1" ht="18" customHeight="1" hidden="1">
      <c r="A368" s="298" t="s">
        <v>1221</v>
      </c>
      <c r="B368" s="299"/>
      <c r="C368" s="300"/>
      <c r="D368" s="276">
        <v>83.07</v>
      </c>
      <c r="E368" s="277"/>
      <c r="F368" s="277"/>
      <c r="G368" s="277"/>
      <c r="H368" s="277"/>
      <c r="I368" s="277"/>
      <c r="J368" s="277"/>
      <c r="K368" s="278"/>
      <c r="L368" s="278"/>
      <c r="M368" s="278"/>
    </row>
    <row r="369" spans="1:13" s="151" customFormat="1" ht="18" customHeight="1" hidden="1">
      <c r="A369" s="148" t="s">
        <v>903</v>
      </c>
      <c r="B369" s="148"/>
      <c r="C369" s="148"/>
      <c r="D369" s="148"/>
      <c r="E369" s="149"/>
      <c r="F369" s="149"/>
      <c r="G369" s="149"/>
      <c r="H369" s="149"/>
      <c r="I369" s="149"/>
      <c r="J369" s="149"/>
      <c r="K369" s="150"/>
      <c r="L369" s="150"/>
      <c r="M369" s="150"/>
    </row>
    <row r="370" spans="1:13" s="151" customFormat="1" ht="18" customHeight="1" hidden="1">
      <c r="A370" s="146"/>
      <c r="B370" s="146" t="s">
        <v>1222</v>
      </c>
      <c r="C370" s="145"/>
      <c r="D370" s="148" t="s">
        <v>1223</v>
      </c>
      <c r="E370" s="149"/>
      <c r="F370" s="149"/>
      <c r="G370" s="149"/>
      <c r="H370" s="149"/>
      <c r="I370" s="149"/>
      <c r="J370" s="149"/>
      <c r="K370" s="150"/>
      <c r="L370" s="150"/>
      <c r="M370" s="150"/>
    </row>
    <row r="371" spans="1:13" s="151" customFormat="1" ht="18" customHeight="1" hidden="1">
      <c r="A371" s="146"/>
      <c r="B371" s="146"/>
      <c r="C371" s="165" t="s">
        <v>1074</v>
      </c>
      <c r="D371" s="148" t="s">
        <v>1224</v>
      </c>
      <c r="E371" s="149"/>
      <c r="F371" s="149"/>
      <c r="G371" s="149"/>
      <c r="H371" s="149"/>
      <c r="I371" s="149"/>
      <c r="J371" s="149"/>
      <c r="K371" s="150"/>
      <c r="L371" s="150"/>
      <c r="M371" s="150"/>
    </row>
    <row r="372" spans="1:13" s="151" customFormat="1" ht="18" customHeight="1" hidden="1">
      <c r="A372" s="146"/>
      <c r="B372" s="146"/>
      <c r="C372" s="165" t="s">
        <v>1076</v>
      </c>
      <c r="D372" s="148" t="s">
        <v>1225</v>
      </c>
      <c r="E372" s="149"/>
      <c r="F372" s="149"/>
      <c r="G372" s="149"/>
      <c r="H372" s="149"/>
      <c r="I372" s="149"/>
      <c r="J372" s="149"/>
      <c r="K372" s="150"/>
      <c r="L372" s="150"/>
      <c r="M372" s="150"/>
    </row>
    <row r="373" spans="1:13" s="151" customFormat="1" ht="18" customHeight="1" hidden="1">
      <c r="A373" s="146"/>
      <c r="B373" s="146"/>
      <c r="C373" s="146" t="s">
        <v>1078</v>
      </c>
      <c r="D373" s="165" t="s">
        <v>1226</v>
      </c>
      <c r="E373" s="149"/>
      <c r="F373" s="149"/>
      <c r="G373" s="149"/>
      <c r="H373" s="149"/>
      <c r="I373" s="149"/>
      <c r="J373" s="149"/>
      <c r="K373" s="150"/>
      <c r="L373" s="150"/>
      <c r="M373" s="150"/>
    </row>
    <row r="374" spans="1:42" s="81" customFormat="1" ht="15.75" hidden="1">
      <c r="A374" s="283" t="s">
        <v>1227</v>
      </c>
      <c r="B374" s="262"/>
      <c r="C374" s="297"/>
      <c r="D374" s="264" t="s">
        <v>1228</v>
      </c>
      <c r="E374" s="286"/>
      <c r="F374" s="286"/>
      <c r="G374" s="286"/>
      <c r="H374" s="286"/>
      <c r="I374" s="286"/>
      <c r="J374" s="286"/>
      <c r="K374" s="286"/>
      <c r="L374" s="286"/>
      <c r="M374" s="286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</row>
    <row r="375" spans="1:42" s="81" customFormat="1" ht="12.75" hidden="1">
      <c r="A375" s="176" t="s">
        <v>903</v>
      </c>
      <c r="B375" s="210"/>
      <c r="C375" s="211"/>
      <c r="D375" s="155"/>
      <c r="E375" s="129"/>
      <c r="F375" s="129"/>
      <c r="G375" s="129"/>
      <c r="H375" s="129"/>
      <c r="I375" s="129"/>
      <c r="J375" s="129"/>
      <c r="K375" s="129"/>
      <c r="L375" s="129"/>
      <c r="M375" s="129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</row>
    <row r="376" spans="1:42" s="81" customFormat="1" ht="15" hidden="1">
      <c r="A376" s="176"/>
      <c r="B376" s="177" t="s">
        <v>1229</v>
      </c>
      <c r="C376" s="191"/>
      <c r="D376" s="160" t="s">
        <v>1230</v>
      </c>
      <c r="E376" s="129"/>
      <c r="F376" s="129"/>
      <c r="G376" s="129"/>
      <c r="H376" s="129"/>
      <c r="I376" s="129"/>
      <c r="J376" s="129"/>
      <c r="K376" s="129"/>
      <c r="L376" s="129"/>
      <c r="M376" s="129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</row>
    <row r="377" spans="1:42" s="81" customFormat="1" ht="15" customHeight="1" hidden="1">
      <c r="A377" s="176"/>
      <c r="B377" s="177"/>
      <c r="C377" s="175" t="s">
        <v>1084</v>
      </c>
      <c r="D377" s="174" t="s">
        <v>1231</v>
      </c>
      <c r="E377" s="129"/>
      <c r="F377" s="129"/>
      <c r="G377" s="129"/>
      <c r="H377" s="129"/>
      <c r="I377" s="129"/>
      <c r="J377" s="129"/>
      <c r="K377" s="129"/>
      <c r="L377" s="129"/>
      <c r="M377" s="129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</row>
    <row r="378" spans="1:42" s="81" customFormat="1" ht="14.25" hidden="1">
      <c r="A378" s="176"/>
      <c r="B378" s="177"/>
      <c r="C378" s="175" t="s">
        <v>1086</v>
      </c>
      <c r="D378" s="174" t="s">
        <v>1232</v>
      </c>
      <c r="E378" s="129"/>
      <c r="F378" s="129"/>
      <c r="G378" s="129"/>
      <c r="H378" s="129"/>
      <c r="I378" s="129"/>
      <c r="J378" s="129"/>
      <c r="K378" s="129"/>
      <c r="L378" s="129"/>
      <c r="M378" s="129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</row>
    <row r="379" spans="1:42" s="81" customFormat="1" ht="14.25" hidden="1">
      <c r="A379" s="176"/>
      <c r="B379" s="177"/>
      <c r="C379" s="174" t="s">
        <v>1088</v>
      </c>
      <c r="D379" s="174" t="s">
        <v>1233</v>
      </c>
      <c r="E379" s="129"/>
      <c r="F379" s="129"/>
      <c r="G379" s="129"/>
      <c r="H379" s="129"/>
      <c r="I379" s="129"/>
      <c r="J379" s="129"/>
      <c r="K379" s="129"/>
      <c r="L379" s="129"/>
      <c r="M379" s="129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</row>
    <row r="380" spans="1:42" s="81" customFormat="1" ht="14.25" hidden="1">
      <c r="A380" s="176"/>
      <c r="B380" s="177" t="s">
        <v>1234</v>
      </c>
      <c r="C380" s="177"/>
      <c r="D380" s="160" t="s">
        <v>1235</v>
      </c>
      <c r="E380" s="129"/>
      <c r="F380" s="129"/>
      <c r="G380" s="129"/>
      <c r="H380" s="129"/>
      <c r="I380" s="129"/>
      <c r="J380" s="129"/>
      <c r="K380" s="129"/>
      <c r="L380" s="129"/>
      <c r="M380" s="129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</row>
    <row r="381" spans="1:42" s="81" customFormat="1" ht="14.25" customHeight="1" hidden="1">
      <c r="A381" s="176"/>
      <c r="B381" s="177"/>
      <c r="C381" s="174" t="s">
        <v>1092</v>
      </c>
      <c r="D381" s="160" t="s">
        <v>1236</v>
      </c>
      <c r="E381" s="129"/>
      <c r="F381" s="129"/>
      <c r="G381" s="129"/>
      <c r="H381" s="129"/>
      <c r="I381" s="129"/>
      <c r="J381" s="129"/>
      <c r="K381" s="129"/>
      <c r="L381" s="129"/>
      <c r="M381" s="129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</row>
    <row r="382" spans="1:13" s="151" customFormat="1" ht="18" customHeight="1" hidden="1">
      <c r="A382" s="165"/>
      <c r="B382" s="165" t="s">
        <v>1094</v>
      </c>
      <c r="C382" s="148"/>
      <c r="D382" s="148" t="s">
        <v>1237</v>
      </c>
      <c r="E382" s="149"/>
      <c r="F382" s="149"/>
      <c r="G382" s="149"/>
      <c r="H382" s="149"/>
      <c r="I382" s="149"/>
      <c r="J382" s="149"/>
      <c r="K382" s="150"/>
      <c r="L382" s="150"/>
      <c r="M382" s="150"/>
    </row>
    <row r="383" spans="1:42" s="81" customFormat="1" ht="15" hidden="1">
      <c r="A383" s="217" t="s">
        <v>1238</v>
      </c>
      <c r="B383" s="218"/>
      <c r="C383" s="218"/>
      <c r="D383" s="245" t="s">
        <v>1239</v>
      </c>
      <c r="E383" s="129"/>
      <c r="F383" s="129"/>
      <c r="G383" s="129"/>
      <c r="H383" s="129"/>
      <c r="I383" s="129"/>
      <c r="J383" s="129"/>
      <c r="K383" s="129"/>
      <c r="L383" s="129"/>
      <c r="M383" s="129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</row>
    <row r="384" spans="1:42" s="81" customFormat="1" ht="14.25" hidden="1">
      <c r="A384" s="219" t="s">
        <v>1250</v>
      </c>
      <c r="B384" s="210"/>
      <c r="C384" s="211"/>
      <c r="D384" s="245" t="s">
        <v>1241</v>
      </c>
      <c r="E384" s="129"/>
      <c r="F384" s="129"/>
      <c r="G384" s="129"/>
      <c r="H384" s="129"/>
      <c r="I384" s="129"/>
      <c r="J384" s="129"/>
      <c r="K384" s="129"/>
      <c r="L384" s="129"/>
      <c r="M384" s="129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</row>
    <row r="385" spans="1:13" s="151" customFormat="1" ht="14.25">
      <c r="A385" s="255"/>
      <c r="B385" s="256" t="s">
        <v>1242</v>
      </c>
      <c r="C385" s="256"/>
      <c r="D385" s="257" t="s">
        <v>1243</v>
      </c>
      <c r="E385" s="149"/>
      <c r="F385" s="149"/>
      <c r="G385" s="149"/>
      <c r="H385" s="149"/>
      <c r="I385" s="149"/>
      <c r="J385" s="149"/>
      <c r="K385" s="150"/>
      <c r="L385" s="150"/>
      <c r="M385" s="150"/>
    </row>
    <row r="386" spans="1:42" s="81" customFormat="1" ht="34.5" customHeight="1">
      <c r="A386" s="258" t="s">
        <v>1251</v>
      </c>
      <c r="B386" s="258"/>
      <c r="C386" s="258"/>
      <c r="D386" s="259"/>
      <c r="E386" s="260">
        <f aca="true" t="shared" si="59" ref="E386:K386">E387+E395+E405+E476+E502</f>
        <v>5357</v>
      </c>
      <c r="F386" s="260">
        <f t="shared" si="59"/>
        <v>0</v>
      </c>
      <c r="G386" s="260">
        <f t="shared" si="59"/>
        <v>3000</v>
      </c>
      <c r="H386" s="260">
        <f t="shared" si="59"/>
        <v>2357</v>
      </c>
      <c r="I386" s="260">
        <f t="shared" si="59"/>
        <v>0</v>
      </c>
      <c r="J386" s="260">
        <f t="shared" si="59"/>
        <v>0</v>
      </c>
      <c r="K386" s="260">
        <f t="shared" si="59"/>
        <v>0</v>
      </c>
      <c r="L386" s="260"/>
      <c r="M386" s="26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</row>
    <row r="387" spans="1:13" ht="21" customHeight="1">
      <c r="A387" s="131" t="s">
        <v>1101</v>
      </c>
      <c r="B387" s="131"/>
      <c r="C387" s="131"/>
      <c r="D387" s="301">
        <v>50.07</v>
      </c>
      <c r="E387" s="128">
        <f aca="true" t="shared" si="60" ref="E387:J387">E388+E392</f>
        <v>0</v>
      </c>
      <c r="F387" s="128">
        <f t="shared" si="60"/>
        <v>0</v>
      </c>
      <c r="G387" s="128">
        <f t="shared" si="60"/>
        <v>0</v>
      </c>
      <c r="H387" s="128">
        <f t="shared" si="60"/>
        <v>0</v>
      </c>
      <c r="I387" s="128">
        <f t="shared" si="60"/>
        <v>0</v>
      </c>
      <c r="J387" s="128">
        <f t="shared" si="60"/>
        <v>0</v>
      </c>
      <c r="K387" s="129"/>
      <c r="L387" s="129"/>
      <c r="M387" s="129"/>
    </row>
    <row r="388" spans="1:13" ht="15.75">
      <c r="A388" s="261" t="s">
        <v>1102</v>
      </c>
      <c r="B388" s="262"/>
      <c r="C388" s="263"/>
      <c r="D388" s="264" t="s">
        <v>1103</v>
      </c>
      <c r="E388" s="286"/>
      <c r="F388" s="286"/>
      <c r="G388" s="286"/>
      <c r="H388" s="286"/>
      <c r="I388" s="286"/>
      <c r="J388" s="286"/>
      <c r="K388" s="286"/>
      <c r="L388" s="286"/>
      <c r="M388" s="286"/>
    </row>
    <row r="389" spans="1:13" ht="12.75">
      <c r="A389" s="137" t="s">
        <v>903</v>
      </c>
      <c r="B389" s="134"/>
      <c r="C389" s="127"/>
      <c r="D389" s="136"/>
      <c r="E389" s="128"/>
      <c r="F389" s="128"/>
      <c r="G389" s="128"/>
      <c r="H389" s="128"/>
      <c r="I389" s="128"/>
      <c r="J389" s="129"/>
      <c r="K389" s="129"/>
      <c r="L389" s="129"/>
      <c r="M389" s="129"/>
    </row>
    <row r="390" spans="1:13" ht="12.75">
      <c r="A390" s="134"/>
      <c r="B390" s="138" t="s">
        <v>1104</v>
      </c>
      <c r="C390" s="127"/>
      <c r="D390" s="136" t="s">
        <v>1105</v>
      </c>
      <c r="E390" s="128"/>
      <c r="F390" s="128"/>
      <c r="G390" s="128"/>
      <c r="H390" s="128"/>
      <c r="I390" s="128"/>
      <c r="J390" s="129"/>
      <c r="K390" s="129"/>
      <c r="L390" s="129"/>
      <c r="M390" s="129"/>
    </row>
    <row r="391" spans="1:13" s="151" customFormat="1" ht="18" customHeight="1">
      <c r="A391" s="147"/>
      <c r="B391" s="165"/>
      <c r="C391" s="165" t="s">
        <v>906</v>
      </c>
      <c r="D391" s="148" t="s">
        <v>1106</v>
      </c>
      <c r="E391" s="149"/>
      <c r="F391" s="149"/>
      <c r="G391" s="149"/>
      <c r="H391" s="149"/>
      <c r="I391" s="149"/>
      <c r="J391" s="149"/>
      <c r="K391" s="150"/>
      <c r="L391" s="150"/>
      <c r="M391" s="150"/>
    </row>
    <row r="392" spans="1:13" s="144" customFormat="1" ht="18" customHeight="1">
      <c r="A392" s="271" t="s">
        <v>1107</v>
      </c>
      <c r="B392" s="271"/>
      <c r="C392" s="272"/>
      <c r="D392" s="264" t="s">
        <v>1108</v>
      </c>
      <c r="E392" s="273"/>
      <c r="F392" s="273"/>
      <c r="G392" s="273"/>
      <c r="H392" s="273"/>
      <c r="I392" s="273"/>
      <c r="J392" s="273"/>
      <c r="K392" s="274"/>
      <c r="L392" s="274"/>
      <c r="M392" s="274"/>
    </row>
    <row r="393" spans="1:13" s="151" customFormat="1" ht="18" customHeight="1">
      <c r="A393" s="145"/>
      <c r="B393" s="146" t="s">
        <v>910</v>
      </c>
      <c r="C393" s="147"/>
      <c r="D393" s="148" t="s">
        <v>1109</v>
      </c>
      <c r="E393" s="149"/>
      <c r="F393" s="149"/>
      <c r="G393" s="149"/>
      <c r="H393" s="149"/>
      <c r="I393" s="149"/>
      <c r="J393" s="149"/>
      <c r="K393" s="150"/>
      <c r="L393" s="150"/>
      <c r="M393" s="150"/>
    </row>
    <row r="394" spans="1:13" s="144" customFormat="1" ht="18" customHeight="1">
      <c r="A394" s="152"/>
      <c r="B394" s="153" t="s">
        <v>912</v>
      </c>
      <c r="C394" s="154"/>
      <c r="D394" s="155" t="s">
        <v>1110</v>
      </c>
      <c r="E394" s="142"/>
      <c r="F394" s="142"/>
      <c r="G394" s="142"/>
      <c r="H394" s="142"/>
      <c r="I394" s="142"/>
      <c r="J394" s="142"/>
      <c r="K394" s="143"/>
      <c r="L394" s="143"/>
      <c r="M394" s="143"/>
    </row>
    <row r="395" spans="1:13" s="151" customFormat="1" ht="31.5" customHeight="1">
      <c r="A395" s="230" t="s">
        <v>1111</v>
      </c>
      <c r="B395" s="230"/>
      <c r="C395" s="230"/>
      <c r="D395" s="231">
        <v>59.07</v>
      </c>
      <c r="E395" s="149">
        <f aca="true" t="shared" si="61" ref="E395:J395">E396+E399</f>
        <v>0</v>
      </c>
      <c r="F395" s="149">
        <f t="shared" si="61"/>
        <v>0</v>
      </c>
      <c r="G395" s="149">
        <f t="shared" si="61"/>
        <v>0</v>
      </c>
      <c r="H395" s="149">
        <f t="shared" si="61"/>
        <v>0</v>
      </c>
      <c r="I395" s="149">
        <f t="shared" si="61"/>
        <v>0</v>
      </c>
      <c r="J395" s="149">
        <f t="shared" si="61"/>
        <v>0</v>
      </c>
      <c r="K395" s="150"/>
      <c r="L395" s="150"/>
      <c r="M395" s="150"/>
    </row>
    <row r="396" spans="1:13" s="151" customFormat="1" ht="18" customHeight="1">
      <c r="A396" s="232" t="s">
        <v>1112</v>
      </c>
      <c r="B396" s="147"/>
      <c r="C396" s="232"/>
      <c r="D396" s="214">
        <v>60.07</v>
      </c>
      <c r="E396" s="149"/>
      <c r="F396" s="149"/>
      <c r="G396" s="149"/>
      <c r="H396" s="149"/>
      <c r="I396" s="149"/>
      <c r="J396" s="149"/>
      <c r="K396" s="150"/>
      <c r="L396" s="150"/>
      <c r="M396" s="150"/>
    </row>
    <row r="397" spans="1:13" s="151" customFormat="1" ht="18" customHeight="1">
      <c r="A397" s="148" t="s">
        <v>903</v>
      </c>
      <c r="B397" s="148"/>
      <c r="C397" s="148"/>
      <c r="D397" s="148"/>
      <c r="E397" s="149"/>
      <c r="F397" s="149"/>
      <c r="G397" s="149"/>
      <c r="H397" s="149"/>
      <c r="I397" s="149"/>
      <c r="J397" s="149"/>
      <c r="K397" s="150"/>
      <c r="L397" s="150"/>
      <c r="M397" s="150"/>
    </row>
    <row r="398" spans="1:13" s="151" customFormat="1" ht="18" customHeight="1">
      <c r="A398" s="147"/>
      <c r="B398" s="165" t="s">
        <v>918</v>
      </c>
      <c r="C398" s="147"/>
      <c r="D398" s="148" t="s">
        <v>1113</v>
      </c>
      <c r="E398" s="149"/>
      <c r="F398" s="149"/>
      <c r="G398" s="149"/>
      <c r="H398" s="149"/>
      <c r="I398" s="149"/>
      <c r="J398" s="149"/>
      <c r="K398" s="150"/>
      <c r="L398" s="150"/>
      <c r="M398" s="150"/>
    </row>
    <row r="399" spans="1:13" s="151" customFormat="1" ht="32.25" customHeight="1">
      <c r="A399" s="275" t="s">
        <v>1114</v>
      </c>
      <c r="B399" s="275"/>
      <c r="C399" s="275"/>
      <c r="D399" s="276">
        <v>61.07</v>
      </c>
      <c r="E399" s="277"/>
      <c r="F399" s="277"/>
      <c r="G399" s="277"/>
      <c r="H399" s="277"/>
      <c r="I399" s="277"/>
      <c r="J399" s="277"/>
      <c r="K399" s="278"/>
      <c r="L399" s="278"/>
      <c r="M399" s="278"/>
    </row>
    <row r="400" spans="1:13" s="151" customFormat="1" ht="18" customHeight="1">
      <c r="A400" s="148" t="s">
        <v>903</v>
      </c>
      <c r="B400" s="148"/>
      <c r="C400" s="148"/>
      <c r="D400" s="148"/>
      <c r="E400" s="149"/>
      <c r="F400" s="149"/>
      <c r="G400" s="149"/>
      <c r="H400" s="149"/>
      <c r="I400" s="149"/>
      <c r="J400" s="149"/>
      <c r="K400" s="150"/>
      <c r="L400" s="150"/>
      <c r="M400" s="150"/>
    </row>
    <row r="401" spans="1:13" s="151" customFormat="1" ht="18" customHeight="1">
      <c r="A401" s="163"/>
      <c r="B401" s="164" t="s">
        <v>1115</v>
      </c>
      <c r="C401" s="147"/>
      <c r="D401" s="148" t="s">
        <v>1116</v>
      </c>
      <c r="E401" s="149"/>
      <c r="F401" s="149"/>
      <c r="G401" s="149"/>
      <c r="H401" s="149"/>
      <c r="I401" s="149"/>
      <c r="J401" s="149"/>
      <c r="K401" s="150"/>
      <c r="L401" s="150"/>
      <c r="M401" s="150"/>
    </row>
    <row r="402" spans="1:13" s="151" customFormat="1" ht="18" customHeight="1">
      <c r="A402" s="163"/>
      <c r="B402" s="164"/>
      <c r="C402" s="165" t="s">
        <v>924</v>
      </c>
      <c r="D402" s="148" t="s">
        <v>1117</v>
      </c>
      <c r="E402" s="149"/>
      <c r="F402" s="149"/>
      <c r="G402" s="149"/>
      <c r="H402" s="149"/>
      <c r="I402" s="149"/>
      <c r="J402" s="149"/>
      <c r="K402" s="150"/>
      <c r="L402" s="150"/>
      <c r="M402" s="150"/>
    </row>
    <row r="403" spans="1:13" s="151" customFormat="1" ht="18" customHeight="1">
      <c r="A403" s="163"/>
      <c r="B403" s="164" t="s">
        <v>1118</v>
      </c>
      <c r="C403" s="147"/>
      <c r="D403" s="148" t="s">
        <v>1119</v>
      </c>
      <c r="E403" s="149"/>
      <c r="F403" s="149"/>
      <c r="G403" s="149"/>
      <c r="H403" s="149"/>
      <c r="I403" s="149"/>
      <c r="J403" s="149"/>
      <c r="K403" s="150"/>
      <c r="L403" s="150"/>
      <c r="M403" s="150"/>
    </row>
    <row r="404" spans="1:13" s="151" customFormat="1" ht="18" customHeight="1">
      <c r="A404" s="163"/>
      <c r="B404" s="164" t="s">
        <v>1120</v>
      </c>
      <c r="C404" s="147"/>
      <c r="D404" s="148" t="s">
        <v>1121</v>
      </c>
      <c r="E404" s="149"/>
      <c r="F404" s="149"/>
      <c r="G404" s="149"/>
      <c r="H404" s="149"/>
      <c r="I404" s="149"/>
      <c r="J404" s="149"/>
      <c r="K404" s="150"/>
      <c r="L404" s="150"/>
      <c r="M404" s="150"/>
    </row>
    <row r="405" spans="1:15" s="303" customFormat="1" ht="27.75" customHeight="1">
      <c r="A405" s="302" t="s">
        <v>1122</v>
      </c>
      <c r="B405" s="302"/>
      <c r="C405" s="302"/>
      <c r="D405" s="171" t="s">
        <v>1123</v>
      </c>
      <c r="E405" s="128">
        <f aca="true" t="shared" si="62" ref="E405:J405">E406+E429+E437+E466</f>
        <v>0</v>
      </c>
      <c r="F405" s="128">
        <f t="shared" si="62"/>
        <v>0</v>
      </c>
      <c r="G405" s="128">
        <f t="shared" si="62"/>
        <v>0</v>
      </c>
      <c r="H405" s="128">
        <f t="shared" si="62"/>
        <v>0</v>
      </c>
      <c r="I405" s="128">
        <f t="shared" si="62"/>
        <v>0</v>
      </c>
      <c r="J405" s="128">
        <f t="shared" si="62"/>
        <v>0</v>
      </c>
      <c r="K405" s="129"/>
      <c r="L405" s="129"/>
      <c r="M405" s="129"/>
      <c r="N405" s="198"/>
      <c r="O405" s="198"/>
    </row>
    <row r="406" spans="1:13" ht="34.5" customHeight="1">
      <c r="A406" s="279" t="s">
        <v>1124</v>
      </c>
      <c r="B406" s="280"/>
      <c r="C406" s="280"/>
      <c r="D406" s="264" t="s">
        <v>1125</v>
      </c>
      <c r="E406" s="265">
        <f aca="true" t="shared" si="63" ref="E406:J406">E415+E418+E422+E423+E425+E428</f>
        <v>0</v>
      </c>
      <c r="F406" s="265">
        <f t="shared" si="63"/>
        <v>0</v>
      </c>
      <c r="G406" s="265">
        <f t="shared" si="63"/>
        <v>0</v>
      </c>
      <c r="H406" s="265">
        <f t="shared" si="63"/>
        <v>0</v>
      </c>
      <c r="I406" s="265">
        <f t="shared" si="63"/>
        <v>0</v>
      </c>
      <c r="J406" s="265">
        <f t="shared" si="63"/>
        <v>0</v>
      </c>
      <c r="K406" s="265"/>
      <c r="L406" s="265"/>
      <c r="M406" s="265"/>
    </row>
    <row r="407" spans="1:13" ht="18" customHeight="1">
      <c r="A407" s="266" t="s">
        <v>1252</v>
      </c>
      <c r="B407" s="266"/>
      <c r="C407" s="304"/>
      <c r="D407" s="148">
        <v>71</v>
      </c>
      <c r="E407" s="129">
        <f aca="true" t="shared" si="64" ref="E407:J407">E408</f>
        <v>0</v>
      </c>
      <c r="F407" s="129">
        <f t="shared" si="64"/>
        <v>0</v>
      </c>
      <c r="G407" s="129">
        <f t="shared" si="64"/>
        <v>0</v>
      </c>
      <c r="H407" s="129">
        <f t="shared" si="64"/>
        <v>0</v>
      </c>
      <c r="I407" s="129">
        <f t="shared" si="64"/>
        <v>0</v>
      </c>
      <c r="J407" s="129">
        <f t="shared" si="64"/>
        <v>0</v>
      </c>
      <c r="K407" s="129"/>
      <c r="L407" s="129"/>
      <c r="M407" s="129"/>
    </row>
    <row r="408" spans="1:13" ht="18" customHeight="1">
      <c r="A408" s="266"/>
      <c r="B408" s="266" t="s">
        <v>1253</v>
      </c>
      <c r="C408" s="304"/>
      <c r="D408" s="148" t="s">
        <v>1254</v>
      </c>
      <c r="E408" s="129">
        <f aca="true" t="shared" si="65" ref="E408:J408">E409+E410+E411+E412</f>
        <v>0</v>
      </c>
      <c r="F408" s="129">
        <f t="shared" si="65"/>
        <v>0</v>
      </c>
      <c r="G408" s="129">
        <f t="shared" si="65"/>
        <v>0</v>
      </c>
      <c r="H408" s="129">
        <f t="shared" si="65"/>
        <v>0</v>
      </c>
      <c r="I408" s="129">
        <f t="shared" si="65"/>
        <v>0</v>
      </c>
      <c r="J408" s="129">
        <f t="shared" si="65"/>
        <v>0</v>
      </c>
      <c r="K408" s="129"/>
      <c r="L408" s="129"/>
      <c r="M408" s="129"/>
    </row>
    <row r="409" spans="1:13" ht="18" customHeight="1">
      <c r="A409" s="266"/>
      <c r="B409" s="305" t="s">
        <v>1255</v>
      </c>
      <c r="C409" s="306"/>
      <c r="D409" s="148" t="s">
        <v>1256</v>
      </c>
      <c r="E409" s="129">
        <f>G409+H409+I409+J409</f>
        <v>0</v>
      </c>
      <c r="F409" s="129"/>
      <c r="G409" s="129"/>
      <c r="H409" s="129">
        <v>0</v>
      </c>
      <c r="I409" s="129">
        <v>0</v>
      </c>
      <c r="J409" s="129">
        <v>0</v>
      </c>
      <c r="K409" s="129"/>
      <c r="L409" s="129"/>
      <c r="M409" s="129"/>
    </row>
    <row r="410" spans="1:13" ht="18" customHeight="1">
      <c r="A410" s="266"/>
      <c r="B410" s="305" t="s">
        <v>1257</v>
      </c>
      <c r="C410" s="306"/>
      <c r="D410" s="148" t="s">
        <v>1258</v>
      </c>
      <c r="E410" s="129">
        <f>G410+H410+I410+J410</f>
        <v>0</v>
      </c>
      <c r="F410" s="129"/>
      <c r="G410" s="129"/>
      <c r="H410" s="129"/>
      <c r="I410" s="129"/>
      <c r="J410" s="129"/>
      <c r="K410" s="129"/>
      <c r="L410" s="129"/>
      <c r="M410" s="129"/>
    </row>
    <row r="411" spans="1:13" ht="18" customHeight="1">
      <c r="A411" s="266"/>
      <c r="B411" s="305" t="s">
        <v>1259</v>
      </c>
      <c r="C411" s="306"/>
      <c r="D411" s="148" t="s">
        <v>1260</v>
      </c>
      <c r="E411" s="129">
        <f>G411+H411+I411+J411</f>
        <v>0</v>
      </c>
      <c r="F411" s="129"/>
      <c r="G411" s="129"/>
      <c r="H411" s="129"/>
      <c r="I411" s="129"/>
      <c r="J411" s="129"/>
      <c r="K411" s="129"/>
      <c r="L411" s="129"/>
      <c r="M411" s="129"/>
    </row>
    <row r="412" spans="1:13" ht="18" customHeight="1">
      <c r="A412" s="266"/>
      <c r="B412" s="305" t="s">
        <v>1261</v>
      </c>
      <c r="C412" s="306"/>
      <c r="D412" s="148" t="s">
        <v>1262</v>
      </c>
      <c r="E412" s="129">
        <f>G412+H412+I412+J412</f>
        <v>0</v>
      </c>
      <c r="F412" s="129"/>
      <c r="G412" s="129"/>
      <c r="H412" s="129"/>
      <c r="I412" s="129"/>
      <c r="J412" s="129"/>
      <c r="K412" s="129"/>
      <c r="L412" s="129"/>
      <c r="M412" s="129"/>
    </row>
    <row r="413" spans="1:13" ht="18" customHeight="1">
      <c r="A413" s="307"/>
      <c r="B413" s="308"/>
      <c r="C413" s="308"/>
      <c r="D413" s="136"/>
      <c r="E413" s="128"/>
      <c r="F413" s="128"/>
      <c r="G413" s="128"/>
      <c r="H413" s="128"/>
      <c r="I413" s="128"/>
      <c r="J413" s="129"/>
      <c r="K413" s="129"/>
      <c r="L413" s="129"/>
      <c r="M413" s="129"/>
    </row>
    <row r="414" spans="1:13" ht="12.75">
      <c r="A414" s="137" t="s">
        <v>903</v>
      </c>
      <c r="B414" s="134"/>
      <c r="C414" s="127"/>
      <c r="D414" s="136"/>
      <c r="E414" s="128"/>
      <c r="F414" s="128"/>
      <c r="G414" s="128"/>
      <c r="H414" s="128"/>
      <c r="I414" s="128"/>
      <c r="J414" s="129"/>
      <c r="K414" s="129"/>
      <c r="L414" s="129"/>
      <c r="M414" s="129"/>
    </row>
    <row r="415" spans="1:13" ht="14.25">
      <c r="A415" s="137"/>
      <c r="B415" s="158" t="s">
        <v>1126</v>
      </c>
      <c r="C415" s="159"/>
      <c r="D415" s="160" t="s">
        <v>1127</v>
      </c>
      <c r="E415" s="128"/>
      <c r="F415" s="128"/>
      <c r="G415" s="128"/>
      <c r="H415" s="128"/>
      <c r="I415" s="128"/>
      <c r="J415" s="129"/>
      <c r="K415" s="129"/>
      <c r="L415" s="129"/>
      <c r="M415" s="129"/>
    </row>
    <row r="416" spans="1:13" ht="14.25">
      <c r="A416" s="137"/>
      <c r="B416" s="158"/>
      <c r="C416" s="172" t="s">
        <v>936</v>
      </c>
      <c r="D416" s="160" t="s">
        <v>1128</v>
      </c>
      <c r="E416" s="128"/>
      <c r="F416" s="128"/>
      <c r="G416" s="128"/>
      <c r="H416" s="128"/>
      <c r="I416" s="128"/>
      <c r="J416" s="129"/>
      <c r="K416" s="129"/>
      <c r="L416" s="129"/>
      <c r="M416" s="129"/>
    </row>
    <row r="417" spans="1:13" ht="14.25">
      <c r="A417" s="137"/>
      <c r="B417" s="158"/>
      <c r="C417" s="172" t="s">
        <v>938</v>
      </c>
      <c r="D417" s="160" t="s">
        <v>1129</v>
      </c>
      <c r="E417" s="128"/>
      <c r="F417" s="128"/>
      <c r="G417" s="128"/>
      <c r="H417" s="128"/>
      <c r="I417" s="128"/>
      <c r="J417" s="129"/>
      <c r="K417" s="129"/>
      <c r="L417" s="129"/>
      <c r="M417" s="129"/>
    </row>
    <row r="418" spans="1:13" ht="30" customHeight="1">
      <c r="A418" s="137"/>
      <c r="B418" s="237" t="s">
        <v>1130</v>
      </c>
      <c r="C418" s="167"/>
      <c r="D418" s="160" t="s">
        <v>1131</v>
      </c>
      <c r="E418" s="128">
        <f aca="true" t="shared" si="66" ref="E418:J418">E419+E420+E421</f>
        <v>0</v>
      </c>
      <c r="F418" s="128">
        <f t="shared" si="66"/>
        <v>0</v>
      </c>
      <c r="G418" s="128">
        <f t="shared" si="66"/>
        <v>0</v>
      </c>
      <c r="H418" s="128">
        <f t="shared" si="66"/>
        <v>0</v>
      </c>
      <c r="I418" s="128">
        <f t="shared" si="66"/>
        <v>0</v>
      </c>
      <c r="J418" s="128">
        <f t="shared" si="66"/>
        <v>0</v>
      </c>
      <c r="K418" s="129"/>
      <c r="L418" s="129"/>
      <c r="M418" s="129"/>
    </row>
    <row r="419" spans="1:13" ht="14.25">
      <c r="A419" s="137"/>
      <c r="B419" s="158"/>
      <c r="C419" s="174" t="s">
        <v>942</v>
      </c>
      <c r="D419" s="160" t="s">
        <v>1132</v>
      </c>
      <c r="E419" s="128"/>
      <c r="F419" s="128"/>
      <c r="G419" s="128"/>
      <c r="H419" s="128"/>
      <c r="I419" s="128"/>
      <c r="J419" s="129"/>
      <c r="K419" s="129"/>
      <c r="L419" s="129"/>
      <c r="M419" s="129"/>
    </row>
    <row r="420" spans="1:13" ht="14.25">
      <c r="A420" s="137"/>
      <c r="B420" s="158"/>
      <c r="C420" s="174" t="s">
        <v>944</v>
      </c>
      <c r="D420" s="160" t="s">
        <v>1133</v>
      </c>
      <c r="E420" s="128">
        <f aca="true" t="shared" si="67" ref="E420:J420">E407</f>
        <v>0</v>
      </c>
      <c r="F420" s="128">
        <f t="shared" si="67"/>
        <v>0</v>
      </c>
      <c r="G420" s="128">
        <f t="shared" si="67"/>
        <v>0</v>
      </c>
      <c r="H420" s="128">
        <f t="shared" si="67"/>
        <v>0</v>
      </c>
      <c r="I420" s="128">
        <f t="shared" si="67"/>
        <v>0</v>
      </c>
      <c r="J420" s="128">
        <f t="shared" si="67"/>
        <v>0</v>
      </c>
      <c r="K420" s="129"/>
      <c r="L420" s="129"/>
      <c r="M420" s="129"/>
    </row>
    <row r="421" spans="1:13" ht="14.25">
      <c r="A421" s="137"/>
      <c r="B421" s="158"/>
      <c r="C421" s="175" t="s">
        <v>946</v>
      </c>
      <c r="D421" s="160" t="s">
        <v>1134</v>
      </c>
      <c r="E421" s="128"/>
      <c r="F421" s="128"/>
      <c r="G421" s="128"/>
      <c r="H421" s="128"/>
      <c r="I421" s="128"/>
      <c r="J421" s="129"/>
      <c r="K421" s="129"/>
      <c r="L421" s="129"/>
      <c r="M421" s="129"/>
    </row>
    <row r="422" spans="1:13" ht="14.25">
      <c r="A422" s="137"/>
      <c r="B422" s="177" t="s">
        <v>1135</v>
      </c>
      <c r="C422" s="175"/>
      <c r="D422" s="160" t="s">
        <v>1136</v>
      </c>
      <c r="E422" s="128"/>
      <c r="F422" s="128"/>
      <c r="G422" s="128"/>
      <c r="H422" s="128"/>
      <c r="I422" s="128"/>
      <c r="J422" s="129"/>
      <c r="K422" s="129"/>
      <c r="L422" s="129"/>
      <c r="M422" s="129"/>
    </row>
    <row r="423" spans="1:13" ht="14.25">
      <c r="A423" s="137"/>
      <c r="B423" s="177" t="s">
        <v>1137</v>
      </c>
      <c r="C423" s="178"/>
      <c r="D423" s="160" t="s">
        <v>1138</v>
      </c>
      <c r="E423" s="128"/>
      <c r="F423" s="128"/>
      <c r="G423" s="128"/>
      <c r="H423" s="128"/>
      <c r="I423" s="128"/>
      <c r="J423" s="129"/>
      <c r="K423" s="129"/>
      <c r="L423" s="129"/>
      <c r="M423" s="129"/>
    </row>
    <row r="424" spans="1:13" ht="14.25">
      <c r="A424" s="137"/>
      <c r="B424" s="177"/>
      <c r="C424" s="174" t="s">
        <v>952</v>
      </c>
      <c r="D424" s="160" t="s">
        <v>1139</v>
      </c>
      <c r="E424" s="128"/>
      <c r="F424" s="128"/>
      <c r="G424" s="128"/>
      <c r="H424" s="128"/>
      <c r="I424" s="128"/>
      <c r="J424" s="129"/>
      <c r="K424" s="129"/>
      <c r="L424" s="129"/>
      <c r="M424" s="129"/>
    </row>
    <row r="425" spans="1:13" s="151" customFormat="1" ht="18" customHeight="1">
      <c r="A425" s="163"/>
      <c r="B425" s="165" t="s">
        <v>1140</v>
      </c>
      <c r="C425" s="165"/>
      <c r="D425" s="148" t="s">
        <v>1141</v>
      </c>
      <c r="E425" s="149"/>
      <c r="F425" s="149"/>
      <c r="G425" s="149"/>
      <c r="H425" s="149"/>
      <c r="I425" s="149"/>
      <c r="J425" s="149"/>
      <c r="K425" s="150"/>
      <c r="L425" s="150"/>
      <c r="M425" s="150"/>
    </row>
    <row r="426" spans="1:13" s="151" customFormat="1" ht="18" customHeight="1">
      <c r="A426" s="163"/>
      <c r="B426" s="165"/>
      <c r="C426" s="179" t="s">
        <v>956</v>
      </c>
      <c r="D426" s="148" t="s">
        <v>1142</v>
      </c>
      <c r="E426" s="149"/>
      <c r="F426" s="149"/>
      <c r="G426" s="149"/>
      <c r="H426" s="149"/>
      <c r="I426" s="149"/>
      <c r="J426" s="149"/>
      <c r="K426" s="150"/>
      <c r="L426" s="150"/>
      <c r="M426" s="150"/>
    </row>
    <row r="427" spans="1:13" s="151" customFormat="1" ht="18" customHeight="1">
      <c r="A427" s="163"/>
      <c r="B427" s="165"/>
      <c r="C427" s="165" t="s">
        <v>958</v>
      </c>
      <c r="D427" s="148" t="s">
        <v>1143</v>
      </c>
      <c r="E427" s="149"/>
      <c r="F427" s="149"/>
      <c r="G427" s="149"/>
      <c r="H427" s="149"/>
      <c r="I427" s="149"/>
      <c r="J427" s="149"/>
      <c r="K427" s="150"/>
      <c r="L427" s="150"/>
      <c r="M427" s="150"/>
    </row>
    <row r="428" spans="1:13" ht="14.25">
      <c r="A428" s="137"/>
      <c r="B428" s="180" t="s">
        <v>960</v>
      </c>
      <c r="C428" s="180"/>
      <c r="D428" s="160" t="s">
        <v>1144</v>
      </c>
      <c r="E428" s="128"/>
      <c r="F428" s="128"/>
      <c r="G428" s="128"/>
      <c r="H428" s="128"/>
      <c r="I428" s="128"/>
      <c r="J428" s="129"/>
      <c r="K428" s="129"/>
      <c r="L428" s="129"/>
      <c r="M428" s="129"/>
    </row>
    <row r="429" spans="1:13" ht="15.75">
      <c r="A429" s="283" t="s">
        <v>1145</v>
      </c>
      <c r="B429" s="284"/>
      <c r="C429" s="284"/>
      <c r="D429" s="285" t="s">
        <v>1146</v>
      </c>
      <c r="E429" s="286"/>
      <c r="F429" s="286"/>
      <c r="G429" s="286"/>
      <c r="H429" s="286"/>
      <c r="I429" s="286"/>
      <c r="J429" s="286"/>
      <c r="K429" s="286"/>
      <c r="L429" s="286"/>
      <c r="M429" s="286"/>
    </row>
    <row r="430" spans="1:13" ht="14.25">
      <c r="A430" s="137" t="s">
        <v>903</v>
      </c>
      <c r="B430" s="180"/>
      <c r="C430" s="180"/>
      <c r="D430" s="160"/>
      <c r="E430" s="128"/>
      <c r="F430" s="128"/>
      <c r="G430" s="128"/>
      <c r="H430" s="128"/>
      <c r="I430" s="128"/>
      <c r="J430" s="129"/>
      <c r="K430" s="129"/>
      <c r="L430" s="129"/>
      <c r="M430" s="129"/>
    </row>
    <row r="431" spans="1:13" ht="27.75" customHeight="1">
      <c r="A431" s="137"/>
      <c r="B431" s="182" t="s">
        <v>1147</v>
      </c>
      <c r="C431" s="162"/>
      <c r="D431" s="160" t="s">
        <v>1148</v>
      </c>
      <c r="E431" s="128"/>
      <c r="F431" s="128"/>
      <c r="G431" s="128"/>
      <c r="H431" s="128"/>
      <c r="I431" s="128"/>
      <c r="J431" s="129"/>
      <c r="K431" s="129"/>
      <c r="L431" s="129"/>
      <c r="M431" s="129"/>
    </row>
    <row r="432" spans="1:13" ht="14.25">
      <c r="A432" s="137"/>
      <c r="B432" s="180"/>
      <c r="C432" s="180" t="s">
        <v>966</v>
      </c>
      <c r="D432" s="160" t="s">
        <v>1149</v>
      </c>
      <c r="E432" s="128"/>
      <c r="F432" s="128"/>
      <c r="G432" s="128"/>
      <c r="H432" s="128"/>
      <c r="I432" s="128"/>
      <c r="J432" s="129"/>
      <c r="K432" s="129"/>
      <c r="L432" s="129"/>
      <c r="M432" s="129"/>
    </row>
    <row r="433" spans="1:13" s="151" customFormat="1" ht="18" customHeight="1">
      <c r="A433" s="146"/>
      <c r="B433" s="146"/>
      <c r="C433" s="146" t="s">
        <v>968</v>
      </c>
      <c r="D433" s="148" t="s">
        <v>1150</v>
      </c>
      <c r="E433" s="149"/>
      <c r="F433" s="149"/>
      <c r="G433" s="149"/>
      <c r="H433" s="149"/>
      <c r="I433" s="149"/>
      <c r="J433" s="149"/>
      <c r="K433" s="150"/>
      <c r="L433" s="150"/>
      <c r="M433" s="150"/>
    </row>
    <row r="434" spans="1:13" s="151" customFormat="1" ht="18" customHeight="1">
      <c r="A434" s="146"/>
      <c r="B434" s="146" t="s">
        <v>970</v>
      </c>
      <c r="C434" s="146"/>
      <c r="D434" s="148" t="s">
        <v>1151</v>
      </c>
      <c r="E434" s="149"/>
      <c r="F434" s="149"/>
      <c r="G434" s="149"/>
      <c r="H434" s="149"/>
      <c r="I434" s="149"/>
      <c r="J434" s="149"/>
      <c r="K434" s="150"/>
      <c r="L434" s="150"/>
      <c r="M434" s="150"/>
    </row>
    <row r="435" spans="1:13" ht="14.25">
      <c r="A435" s="137"/>
      <c r="B435" s="180" t="s">
        <v>1152</v>
      </c>
      <c r="C435" s="180"/>
      <c r="D435" s="160" t="s">
        <v>1153</v>
      </c>
      <c r="E435" s="128"/>
      <c r="F435" s="128"/>
      <c r="G435" s="128"/>
      <c r="H435" s="128"/>
      <c r="I435" s="128"/>
      <c r="J435" s="129"/>
      <c r="K435" s="129"/>
      <c r="L435" s="129"/>
      <c r="M435" s="129"/>
    </row>
    <row r="436" spans="1:13" ht="14.25">
      <c r="A436" s="137"/>
      <c r="B436" s="180"/>
      <c r="C436" s="180" t="s">
        <v>974</v>
      </c>
      <c r="D436" s="160" t="s">
        <v>1154</v>
      </c>
      <c r="E436" s="128"/>
      <c r="F436" s="128"/>
      <c r="G436" s="128"/>
      <c r="H436" s="128"/>
      <c r="I436" s="128"/>
      <c r="J436" s="129"/>
      <c r="K436" s="129"/>
      <c r="L436" s="129"/>
      <c r="M436" s="129"/>
    </row>
    <row r="437" spans="1:13" ht="35.25" customHeight="1">
      <c r="A437" s="279" t="s">
        <v>1155</v>
      </c>
      <c r="B437" s="287"/>
      <c r="C437" s="287"/>
      <c r="D437" s="285" t="s">
        <v>1156</v>
      </c>
      <c r="E437" s="265">
        <f aca="true" t="shared" si="68" ref="E437:J437">E451+E461+E465</f>
        <v>0</v>
      </c>
      <c r="F437" s="265">
        <f t="shared" si="68"/>
        <v>0</v>
      </c>
      <c r="G437" s="265">
        <f t="shared" si="68"/>
        <v>0</v>
      </c>
      <c r="H437" s="265">
        <f t="shared" si="68"/>
        <v>0</v>
      </c>
      <c r="I437" s="265">
        <f t="shared" si="68"/>
        <v>0</v>
      </c>
      <c r="J437" s="265">
        <f t="shared" si="68"/>
        <v>0</v>
      </c>
      <c r="K437" s="265"/>
      <c r="L437" s="265"/>
      <c r="M437" s="265"/>
    </row>
    <row r="438" spans="1:13" ht="18" customHeight="1">
      <c r="A438" s="266" t="s">
        <v>1263</v>
      </c>
      <c r="B438" s="266" t="s">
        <v>1264</v>
      </c>
      <c r="C438" s="268"/>
      <c r="D438" s="309">
        <v>56</v>
      </c>
      <c r="E438" s="129">
        <f aca="true" t="shared" si="69" ref="E438:J438">E439</f>
        <v>0</v>
      </c>
      <c r="F438" s="129">
        <f t="shared" si="69"/>
        <v>0</v>
      </c>
      <c r="G438" s="129">
        <f t="shared" si="69"/>
        <v>0</v>
      </c>
      <c r="H438" s="129">
        <f t="shared" si="69"/>
        <v>0</v>
      </c>
      <c r="I438" s="129">
        <f t="shared" si="69"/>
        <v>0</v>
      </c>
      <c r="J438" s="129">
        <f t="shared" si="69"/>
        <v>0</v>
      </c>
      <c r="K438" s="129"/>
      <c r="L438" s="129"/>
      <c r="M438" s="129"/>
    </row>
    <row r="439" spans="1:13" ht="18" customHeight="1">
      <c r="A439" s="310"/>
      <c r="B439" s="267"/>
      <c r="C439" s="311" t="s">
        <v>1265</v>
      </c>
      <c r="D439" s="309" t="s">
        <v>1266</v>
      </c>
      <c r="E439" s="129">
        <f aca="true" t="shared" si="70" ref="E439:J439">E440+E441+E442</f>
        <v>0</v>
      </c>
      <c r="F439" s="129">
        <f t="shared" si="70"/>
        <v>0</v>
      </c>
      <c r="G439" s="129">
        <f t="shared" si="70"/>
        <v>0</v>
      </c>
      <c r="H439" s="129">
        <f t="shared" si="70"/>
        <v>0</v>
      </c>
      <c r="I439" s="129">
        <f t="shared" si="70"/>
        <v>0</v>
      </c>
      <c r="J439" s="129">
        <f t="shared" si="70"/>
        <v>0</v>
      </c>
      <c r="K439" s="129"/>
      <c r="L439" s="129"/>
      <c r="M439" s="129"/>
    </row>
    <row r="440" spans="1:13" ht="18" customHeight="1">
      <c r="A440" s="310"/>
      <c r="B440" s="267"/>
      <c r="C440" s="311" t="s">
        <v>1267</v>
      </c>
      <c r="D440" s="309" t="s">
        <v>1268</v>
      </c>
      <c r="E440" s="129">
        <f>G440+H440+I440+J440</f>
        <v>0</v>
      </c>
      <c r="F440" s="129"/>
      <c r="G440" s="129"/>
      <c r="H440" s="129">
        <v>0</v>
      </c>
      <c r="I440" s="129">
        <v>0</v>
      </c>
      <c r="J440" s="129">
        <v>0</v>
      </c>
      <c r="K440" s="129"/>
      <c r="L440" s="129"/>
      <c r="M440" s="129"/>
    </row>
    <row r="441" spans="1:13" ht="18" customHeight="1">
      <c r="A441" s="310"/>
      <c r="B441" s="267"/>
      <c r="C441" s="311" t="s">
        <v>1269</v>
      </c>
      <c r="D441" s="309" t="s">
        <v>1270</v>
      </c>
      <c r="E441" s="129">
        <f>G441+H441+I441+J441</f>
        <v>0</v>
      </c>
      <c r="F441" s="129"/>
      <c r="G441" s="129"/>
      <c r="H441" s="129">
        <v>0</v>
      </c>
      <c r="I441" s="129">
        <v>0</v>
      </c>
      <c r="J441" s="129">
        <v>0</v>
      </c>
      <c r="K441" s="129"/>
      <c r="L441" s="129"/>
      <c r="M441" s="129"/>
    </row>
    <row r="442" spans="1:13" ht="18" customHeight="1">
      <c r="A442" s="310"/>
      <c r="B442" s="267"/>
      <c r="C442" s="311" t="s">
        <v>1271</v>
      </c>
      <c r="D442" s="309" t="s">
        <v>1272</v>
      </c>
      <c r="E442" s="129">
        <f>G442+H442+I442+J442</f>
        <v>0</v>
      </c>
      <c r="F442" s="129"/>
      <c r="G442" s="129"/>
      <c r="H442" s="129"/>
      <c r="I442" s="129"/>
      <c r="J442" s="129"/>
      <c r="K442" s="129"/>
      <c r="L442" s="129"/>
      <c r="M442" s="129"/>
    </row>
    <row r="443" spans="1:13" ht="18" customHeight="1">
      <c r="A443" s="266" t="s">
        <v>1252</v>
      </c>
      <c r="B443" s="266"/>
      <c r="C443" s="304"/>
      <c r="D443" s="148">
        <v>71</v>
      </c>
      <c r="E443" s="129">
        <f aca="true" t="shared" si="71" ref="E443:J443">E444</f>
        <v>0</v>
      </c>
      <c r="F443" s="129">
        <f t="shared" si="71"/>
        <v>0</v>
      </c>
      <c r="G443" s="129">
        <f t="shared" si="71"/>
        <v>0</v>
      </c>
      <c r="H443" s="129">
        <f t="shared" si="71"/>
        <v>0</v>
      </c>
      <c r="I443" s="129">
        <f t="shared" si="71"/>
        <v>0</v>
      </c>
      <c r="J443" s="129">
        <f t="shared" si="71"/>
        <v>0</v>
      </c>
      <c r="K443" s="129"/>
      <c r="L443" s="129"/>
      <c r="M443" s="129"/>
    </row>
    <row r="444" spans="1:13" ht="18" customHeight="1">
      <c r="A444" s="266"/>
      <c r="B444" s="266" t="s">
        <v>1253</v>
      </c>
      <c r="C444" s="304"/>
      <c r="D444" s="148" t="s">
        <v>1254</v>
      </c>
      <c r="E444" s="129">
        <f aca="true" t="shared" si="72" ref="E444:J444">E445+E446+E447+E448</f>
        <v>0</v>
      </c>
      <c r="F444" s="129">
        <f t="shared" si="72"/>
        <v>0</v>
      </c>
      <c r="G444" s="129">
        <f t="shared" si="72"/>
        <v>0</v>
      </c>
      <c r="H444" s="129">
        <f t="shared" si="72"/>
        <v>0</v>
      </c>
      <c r="I444" s="129">
        <f t="shared" si="72"/>
        <v>0</v>
      </c>
      <c r="J444" s="129">
        <f t="shared" si="72"/>
        <v>0</v>
      </c>
      <c r="K444" s="129"/>
      <c r="L444" s="129"/>
      <c r="M444" s="129"/>
    </row>
    <row r="445" spans="1:13" ht="18" customHeight="1">
      <c r="A445" s="266"/>
      <c r="B445" s="305" t="s">
        <v>1255</v>
      </c>
      <c r="C445" s="306"/>
      <c r="D445" s="148" t="s">
        <v>1256</v>
      </c>
      <c r="E445" s="129"/>
      <c r="F445" s="129"/>
      <c r="G445" s="129"/>
      <c r="H445" s="129"/>
      <c r="I445" s="129"/>
      <c r="J445" s="129"/>
      <c r="K445" s="129"/>
      <c r="L445" s="129"/>
      <c r="M445" s="129"/>
    </row>
    <row r="446" spans="1:13" ht="18" customHeight="1">
      <c r="A446" s="266"/>
      <c r="B446" s="305" t="s">
        <v>1257</v>
      </c>
      <c r="C446" s="306"/>
      <c r="D446" s="148" t="s">
        <v>1258</v>
      </c>
      <c r="E446" s="129"/>
      <c r="F446" s="129"/>
      <c r="G446" s="129"/>
      <c r="H446" s="129"/>
      <c r="I446" s="129"/>
      <c r="J446" s="129"/>
      <c r="K446" s="129"/>
      <c r="L446" s="129"/>
      <c r="M446" s="129"/>
    </row>
    <row r="447" spans="1:13" ht="18" customHeight="1">
      <c r="A447" s="266"/>
      <c r="B447" s="305" t="s">
        <v>1259</v>
      </c>
      <c r="C447" s="306"/>
      <c r="D447" s="148" t="s">
        <v>1260</v>
      </c>
      <c r="E447" s="129"/>
      <c r="F447" s="129"/>
      <c r="G447" s="129"/>
      <c r="H447" s="129"/>
      <c r="I447" s="129"/>
      <c r="J447" s="129"/>
      <c r="K447" s="129"/>
      <c r="L447" s="129"/>
      <c r="M447" s="129"/>
    </row>
    <row r="448" spans="1:13" ht="18" customHeight="1">
      <c r="A448" s="266"/>
      <c r="B448" s="305" t="s">
        <v>1261</v>
      </c>
      <c r="C448" s="306"/>
      <c r="D448" s="148" t="s">
        <v>1262</v>
      </c>
      <c r="E448" s="129">
        <f>G448+H448+I448+J448</f>
        <v>0</v>
      </c>
      <c r="F448" s="129"/>
      <c r="G448" s="129"/>
      <c r="H448" s="129">
        <v>0</v>
      </c>
      <c r="I448" s="129">
        <v>0</v>
      </c>
      <c r="J448" s="129">
        <v>0</v>
      </c>
      <c r="K448" s="129"/>
      <c r="L448" s="129"/>
      <c r="M448" s="129"/>
    </row>
    <row r="449" spans="1:13" ht="18" customHeight="1">
      <c r="A449" s="307"/>
      <c r="B449" s="312"/>
      <c r="C449" s="312"/>
      <c r="D449" s="184"/>
      <c r="E449" s="128"/>
      <c r="F449" s="128"/>
      <c r="G449" s="128"/>
      <c r="H449" s="128"/>
      <c r="I449" s="128"/>
      <c r="J449" s="129"/>
      <c r="K449" s="129"/>
      <c r="L449" s="129"/>
      <c r="M449" s="129"/>
    </row>
    <row r="450" spans="1:13" ht="12.75">
      <c r="A450" s="137" t="s">
        <v>903</v>
      </c>
      <c r="B450" s="134"/>
      <c r="C450" s="127"/>
      <c r="D450" s="136"/>
      <c r="E450" s="128"/>
      <c r="F450" s="128"/>
      <c r="G450" s="128"/>
      <c r="H450" s="128"/>
      <c r="I450" s="128"/>
      <c r="J450" s="129"/>
      <c r="K450" s="129"/>
      <c r="L450" s="129"/>
      <c r="M450" s="129"/>
    </row>
    <row r="451" spans="1:13" ht="30" customHeight="1">
      <c r="A451" s="137"/>
      <c r="B451" s="313" t="s">
        <v>1157</v>
      </c>
      <c r="C451" s="313"/>
      <c r="D451" s="136" t="s">
        <v>1158</v>
      </c>
      <c r="E451" s="128"/>
      <c r="F451" s="128"/>
      <c r="G451" s="128"/>
      <c r="H451" s="128"/>
      <c r="I451" s="128"/>
      <c r="J451" s="129"/>
      <c r="K451" s="129"/>
      <c r="L451" s="129"/>
      <c r="M451" s="129"/>
    </row>
    <row r="452" spans="1:13" ht="12.75">
      <c r="A452" s="137"/>
      <c r="B452" s="134"/>
      <c r="C452" s="127" t="s">
        <v>979</v>
      </c>
      <c r="D452" s="136" t="s">
        <v>1159</v>
      </c>
      <c r="E452" s="128"/>
      <c r="F452" s="128"/>
      <c r="G452" s="128"/>
      <c r="H452" s="128"/>
      <c r="I452" s="128"/>
      <c r="J452" s="129"/>
      <c r="K452" s="129"/>
      <c r="L452" s="129"/>
      <c r="M452" s="129"/>
    </row>
    <row r="453" spans="1:13" ht="12.75">
      <c r="A453" s="137"/>
      <c r="B453" s="134"/>
      <c r="C453" s="127" t="s">
        <v>981</v>
      </c>
      <c r="D453" s="136" t="s">
        <v>1160</v>
      </c>
      <c r="E453" s="128"/>
      <c r="F453" s="128"/>
      <c r="G453" s="128"/>
      <c r="H453" s="128"/>
      <c r="I453" s="128"/>
      <c r="J453" s="129"/>
      <c r="K453" s="129"/>
      <c r="L453" s="129"/>
      <c r="M453" s="129"/>
    </row>
    <row r="454" spans="1:13" ht="12.75">
      <c r="A454" s="137"/>
      <c r="B454" s="134"/>
      <c r="C454" s="127" t="s">
        <v>983</v>
      </c>
      <c r="D454" s="136" t="s">
        <v>1161</v>
      </c>
      <c r="E454" s="128"/>
      <c r="F454" s="128"/>
      <c r="G454" s="128"/>
      <c r="H454" s="128"/>
      <c r="I454" s="128"/>
      <c r="J454" s="129"/>
      <c r="K454" s="129"/>
      <c r="L454" s="129"/>
      <c r="M454" s="129"/>
    </row>
    <row r="455" spans="1:13" ht="12.75">
      <c r="A455" s="137"/>
      <c r="B455" s="134"/>
      <c r="C455" s="127" t="s">
        <v>985</v>
      </c>
      <c r="D455" s="136" t="s">
        <v>1162</v>
      </c>
      <c r="E455" s="128"/>
      <c r="F455" s="128"/>
      <c r="G455" s="128"/>
      <c r="H455" s="128"/>
      <c r="I455" s="128"/>
      <c r="J455" s="129"/>
      <c r="K455" s="129"/>
      <c r="L455" s="129"/>
      <c r="M455" s="129"/>
    </row>
    <row r="456" spans="1:13" ht="12.75">
      <c r="A456" s="137"/>
      <c r="B456" s="134"/>
      <c r="C456" s="127" t="s">
        <v>987</v>
      </c>
      <c r="D456" s="136" t="s">
        <v>1163</v>
      </c>
      <c r="E456" s="128"/>
      <c r="F456" s="128"/>
      <c r="G456" s="128"/>
      <c r="H456" s="128"/>
      <c r="I456" s="128"/>
      <c r="J456" s="129"/>
      <c r="K456" s="129"/>
      <c r="L456" s="129"/>
      <c r="M456" s="129"/>
    </row>
    <row r="457" spans="1:13" ht="12.75">
      <c r="A457" s="137"/>
      <c r="B457" s="134"/>
      <c r="C457" s="127" t="s">
        <v>989</v>
      </c>
      <c r="D457" s="136" t="s">
        <v>1164</v>
      </c>
      <c r="E457" s="128"/>
      <c r="F457" s="128"/>
      <c r="G457" s="128"/>
      <c r="H457" s="128"/>
      <c r="I457" s="128"/>
      <c r="J457" s="129"/>
      <c r="K457" s="129"/>
      <c r="L457" s="129"/>
      <c r="M457" s="129"/>
    </row>
    <row r="458" spans="1:13" ht="27.75" customHeight="1">
      <c r="A458" s="137"/>
      <c r="B458" s="134"/>
      <c r="C458" s="314" t="s">
        <v>991</v>
      </c>
      <c r="D458" s="136" t="s">
        <v>1165</v>
      </c>
      <c r="E458" s="128"/>
      <c r="F458" s="128"/>
      <c r="G458" s="128"/>
      <c r="H458" s="128"/>
      <c r="I458" s="128"/>
      <c r="J458" s="129"/>
      <c r="K458" s="129"/>
      <c r="L458" s="129"/>
      <c r="M458" s="129"/>
    </row>
    <row r="459" spans="1:13" ht="12.75">
      <c r="A459" s="137"/>
      <c r="B459" s="134"/>
      <c r="C459" s="127" t="s">
        <v>993</v>
      </c>
      <c r="D459" s="136" t="s">
        <v>1166</v>
      </c>
      <c r="E459" s="128"/>
      <c r="F459" s="128"/>
      <c r="G459" s="128"/>
      <c r="H459" s="128"/>
      <c r="I459" s="128"/>
      <c r="J459" s="129"/>
      <c r="K459" s="129"/>
      <c r="L459" s="129"/>
      <c r="M459" s="129"/>
    </row>
    <row r="460" spans="1:13" ht="12.75">
      <c r="A460" s="137"/>
      <c r="B460" s="134"/>
      <c r="C460" s="127" t="s">
        <v>995</v>
      </c>
      <c r="D460" s="136" t="s">
        <v>1167</v>
      </c>
      <c r="E460" s="128"/>
      <c r="F460" s="128"/>
      <c r="G460" s="128"/>
      <c r="H460" s="128"/>
      <c r="I460" s="128"/>
      <c r="J460" s="129"/>
      <c r="K460" s="129"/>
      <c r="L460" s="129"/>
      <c r="M460" s="129"/>
    </row>
    <row r="461" spans="1:13" s="144" customFormat="1" ht="30" customHeight="1">
      <c r="A461" s="186"/>
      <c r="B461" s="187" t="s">
        <v>1168</v>
      </c>
      <c r="C461" s="162"/>
      <c r="D461" s="155" t="s">
        <v>1169</v>
      </c>
      <c r="E461" s="142"/>
      <c r="F461" s="142"/>
      <c r="G461" s="142"/>
      <c r="H461" s="142"/>
      <c r="I461" s="142"/>
      <c r="J461" s="142"/>
      <c r="K461" s="143"/>
      <c r="L461" s="143"/>
      <c r="M461" s="143"/>
    </row>
    <row r="462" spans="1:13" s="151" customFormat="1" ht="18" customHeight="1">
      <c r="A462" s="146"/>
      <c r="B462" s="165"/>
      <c r="C462" s="146" t="s">
        <v>999</v>
      </c>
      <c r="D462" s="188" t="s">
        <v>1170</v>
      </c>
      <c r="E462" s="149"/>
      <c r="F462" s="149"/>
      <c r="G462" s="149"/>
      <c r="H462" s="149"/>
      <c r="I462" s="149"/>
      <c r="J462" s="149"/>
      <c r="K462" s="150"/>
      <c r="L462" s="150"/>
      <c r="M462" s="150"/>
    </row>
    <row r="463" spans="1:13" s="151" customFormat="1" ht="18" customHeight="1">
      <c r="A463" s="146"/>
      <c r="B463" s="165"/>
      <c r="C463" s="146" t="s">
        <v>1001</v>
      </c>
      <c r="D463" s="188" t="s">
        <v>1171</v>
      </c>
      <c r="E463" s="149"/>
      <c r="F463" s="149"/>
      <c r="G463" s="149"/>
      <c r="H463" s="149"/>
      <c r="I463" s="149"/>
      <c r="J463" s="149"/>
      <c r="K463" s="150"/>
      <c r="L463" s="150"/>
      <c r="M463" s="150"/>
    </row>
    <row r="464" spans="1:13" s="144" customFormat="1" ht="30" customHeight="1">
      <c r="A464" s="186"/>
      <c r="B464" s="153"/>
      <c r="C464" s="189" t="s">
        <v>1003</v>
      </c>
      <c r="D464" s="190" t="s">
        <v>1172</v>
      </c>
      <c r="E464" s="142"/>
      <c r="F464" s="142"/>
      <c r="G464" s="142"/>
      <c r="H464" s="142"/>
      <c r="I464" s="142"/>
      <c r="J464" s="142"/>
      <c r="K464" s="143"/>
      <c r="L464" s="143"/>
      <c r="M464" s="143"/>
    </row>
    <row r="465" spans="1:13" ht="15">
      <c r="A465" s="134"/>
      <c r="B465" s="177" t="s">
        <v>1005</v>
      </c>
      <c r="C465" s="191"/>
      <c r="D465" s="160" t="s">
        <v>1173</v>
      </c>
      <c r="E465" s="128">
        <f aca="true" t="shared" si="73" ref="E465:J465">E438+E443</f>
        <v>0</v>
      </c>
      <c r="F465" s="128">
        <f t="shared" si="73"/>
        <v>0</v>
      </c>
      <c r="G465" s="128">
        <f t="shared" si="73"/>
        <v>0</v>
      </c>
      <c r="H465" s="128">
        <f t="shared" si="73"/>
        <v>0</v>
      </c>
      <c r="I465" s="128">
        <f t="shared" si="73"/>
        <v>0</v>
      </c>
      <c r="J465" s="128">
        <f t="shared" si="73"/>
        <v>0</v>
      </c>
      <c r="K465" s="129"/>
      <c r="L465" s="129"/>
      <c r="M465" s="129"/>
    </row>
    <row r="466" spans="1:13" ht="30.75" customHeight="1">
      <c r="A466" s="289" t="s">
        <v>1174</v>
      </c>
      <c r="B466" s="290"/>
      <c r="C466" s="290"/>
      <c r="D466" s="291" t="s">
        <v>1175</v>
      </c>
      <c r="E466" s="286"/>
      <c r="F466" s="286"/>
      <c r="G466" s="286"/>
      <c r="H466" s="286"/>
      <c r="I466" s="286"/>
      <c r="J466" s="286"/>
      <c r="K466" s="286"/>
      <c r="L466" s="286"/>
      <c r="M466" s="286"/>
    </row>
    <row r="467" spans="1:13" ht="12.75">
      <c r="A467" s="137" t="s">
        <v>903</v>
      </c>
      <c r="B467" s="134"/>
      <c r="C467" s="127"/>
      <c r="D467" s="192"/>
      <c r="E467" s="128"/>
      <c r="F467" s="128"/>
      <c r="G467" s="128"/>
      <c r="H467" s="128"/>
      <c r="I467" s="128"/>
      <c r="J467" s="129"/>
      <c r="K467" s="129"/>
      <c r="L467" s="129"/>
      <c r="M467" s="129"/>
    </row>
    <row r="468" spans="1:13" ht="14.25">
      <c r="A468" s="134"/>
      <c r="B468" s="193" t="s">
        <v>1009</v>
      </c>
      <c r="C468" s="194"/>
      <c r="D468" s="192" t="s">
        <v>1176</v>
      </c>
      <c r="E468" s="128"/>
      <c r="F468" s="128"/>
      <c r="G468" s="128"/>
      <c r="H468" s="128"/>
      <c r="I468" s="128"/>
      <c r="J468" s="129"/>
      <c r="K468" s="129"/>
      <c r="L468" s="129"/>
      <c r="M468" s="129"/>
    </row>
    <row r="469" spans="1:13" ht="14.25">
      <c r="A469" s="134"/>
      <c r="B469" s="193" t="s">
        <v>1011</v>
      </c>
      <c r="C469" s="194"/>
      <c r="D469" s="192" t="s">
        <v>1177</v>
      </c>
      <c r="E469" s="128"/>
      <c r="F469" s="128"/>
      <c r="G469" s="128"/>
      <c r="H469" s="128"/>
      <c r="I469" s="128"/>
      <c r="J469" s="129"/>
      <c r="K469" s="129"/>
      <c r="L469" s="129"/>
      <c r="M469" s="129"/>
    </row>
    <row r="470" spans="1:13" s="144" customFormat="1" ht="18" customHeight="1">
      <c r="A470" s="186"/>
      <c r="B470" s="186" t="s">
        <v>1013</v>
      </c>
      <c r="C470" s="186"/>
      <c r="D470" s="155" t="s">
        <v>1178</v>
      </c>
      <c r="E470" s="142"/>
      <c r="F470" s="142"/>
      <c r="G470" s="142"/>
      <c r="H470" s="142"/>
      <c r="I470" s="142"/>
      <c r="J470" s="142"/>
      <c r="K470" s="143"/>
      <c r="L470" s="143"/>
      <c r="M470" s="143"/>
    </row>
    <row r="471" spans="1:13" s="151" customFormat="1" ht="18" customHeight="1">
      <c r="A471" s="146"/>
      <c r="B471" s="146" t="s">
        <v>1015</v>
      </c>
      <c r="C471" s="146"/>
      <c r="D471" s="148" t="s">
        <v>1179</v>
      </c>
      <c r="E471" s="149"/>
      <c r="F471" s="149"/>
      <c r="G471" s="149"/>
      <c r="H471" s="149"/>
      <c r="I471" s="149"/>
      <c r="J471" s="149"/>
      <c r="K471" s="150"/>
      <c r="L471" s="150"/>
      <c r="M471" s="150"/>
    </row>
    <row r="472" spans="1:13" ht="14.25">
      <c r="A472" s="134"/>
      <c r="B472" s="193" t="s">
        <v>1180</v>
      </c>
      <c r="C472" s="194"/>
      <c r="D472" s="192" t="s">
        <v>1181</v>
      </c>
      <c r="E472" s="128"/>
      <c r="F472" s="128"/>
      <c r="G472" s="128"/>
      <c r="H472" s="128"/>
      <c r="I472" s="128"/>
      <c r="J472" s="129"/>
      <c r="K472" s="129"/>
      <c r="L472" s="129"/>
      <c r="M472" s="129"/>
    </row>
    <row r="473" spans="1:13" ht="12.75">
      <c r="A473" s="134"/>
      <c r="B473" s="134"/>
      <c r="C473" s="195" t="s">
        <v>1019</v>
      </c>
      <c r="D473" s="192" t="s">
        <v>1182</v>
      </c>
      <c r="E473" s="128"/>
      <c r="F473" s="128"/>
      <c r="G473" s="128"/>
      <c r="H473" s="128"/>
      <c r="I473" s="128"/>
      <c r="J473" s="129"/>
      <c r="K473" s="129"/>
      <c r="L473" s="129"/>
      <c r="M473" s="129"/>
    </row>
    <row r="474" spans="1:13" ht="12.75">
      <c r="A474" s="134"/>
      <c r="B474" s="134"/>
      <c r="C474" s="195" t="s">
        <v>1021</v>
      </c>
      <c r="D474" s="192" t="s">
        <v>1183</v>
      </c>
      <c r="E474" s="128"/>
      <c r="F474" s="128"/>
      <c r="G474" s="128"/>
      <c r="H474" s="128"/>
      <c r="I474" s="128"/>
      <c r="J474" s="129"/>
      <c r="K474" s="129"/>
      <c r="L474" s="129"/>
      <c r="M474" s="129"/>
    </row>
    <row r="475" spans="1:13" s="151" customFormat="1" ht="18" customHeight="1">
      <c r="A475" s="163"/>
      <c r="B475" s="165" t="s">
        <v>1184</v>
      </c>
      <c r="C475" s="146"/>
      <c r="D475" s="148" t="s">
        <v>1185</v>
      </c>
      <c r="E475" s="149"/>
      <c r="F475" s="149"/>
      <c r="G475" s="149"/>
      <c r="H475" s="149"/>
      <c r="I475" s="149"/>
      <c r="J475" s="149"/>
      <c r="K475" s="150"/>
      <c r="L475" s="150"/>
      <c r="M475" s="150"/>
    </row>
    <row r="476" spans="1:13" ht="33" customHeight="1">
      <c r="A476" s="156" t="s">
        <v>1186</v>
      </c>
      <c r="B476" s="167"/>
      <c r="C476" s="167"/>
      <c r="D476" s="192"/>
      <c r="E476" s="128">
        <f aca="true" t="shared" si="74" ref="E476:J476">E477+E495</f>
        <v>0</v>
      </c>
      <c r="F476" s="128">
        <f t="shared" si="74"/>
        <v>0</v>
      </c>
      <c r="G476" s="128">
        <f t="shared" si="74"/>
        <v>0</v>
      </c>
      <c r="H476" s="128">
        <f t="shared" si="74"/>
        <v>0</v>
      </c>
      <c r="I476" s="128">
        <f t="shared" si="74"/>
        <v>0</v>
      </c>
      <c r="J476" s="128">
        <f t="shared" si="74"/>
        <v>0</v>
      </c>
      <c r="K476" s="129"/>
      <c r="L476" s="129"/>
      <c r="M476" s="129"/>
    </row>
    <row r="477" spans="1:13" ht="31.5" customHeight="1">
      <c r="A477" s="294" t="s">
        <v>1187</v>
      </c>
      <c r="B477" s="294"/>
      <c r="C477" s="294"/>
      <c r="D477" s="264" t="s">
        <v>1188</v>
      </c>
      <c r="E477" s="265">
        <f aca="true" t="shared" si="75" ref="E477:J477">E486+E489+E492+E493+E494</f>
        <v>0</v>
      </c>
      <c r="F477" s="265">
        <f t="shared" si="75"/>
        <v>0</v>
      </c>
      <c r="G477" s="265">
        <f t="shared" si="75"/>
        <v>0</v>
      </c>
      <c r="H477" s="265">
        <f t="shared" si="75"/>
        <v>0</v>
      </c>
      <c r="I477" s="265">
        <f t="shared" si="75"/>
        <v>0</v>
      </c>
      <c r="J477" s="265">
        <f t="shared" si="75"/>
        <v>0</v>
      </c>
      <c r="K477" s="265"/>
      <c r="L477" s="265"/>
      <c r="M477" s="265"/>
    </row>
    <row r="478" spans="1:13" ht="18" customHeight="1">
      <c r="A478" s="266" t="s">
        <v>1252</v>
      </c>
      <c r="B478" s="266"/>
      <c r="C478" s="304"/>
      <c r="D478" s="148">
        <v>71</v>
      </c>
      <c r="E478" s="129">
        <f aca="true" t="shared" si="76" ref="E478:J478">E479</f>
        <v>0</v>
      </c>
      <c r="F478" s="129">
        <f t="shared" si="76"/>
        <v>0</v>
      </c>
      <c r="G478" s="129">
        <f t="shared" si="76"/>
        <v>0</v>
      </c>
      <c r="H478" s="129">
        <f t="shared" si="76"/>
        <v>0</v>
      </c>
      <c r="I478" s="129">
        <f t="shared" si="76"/>
        <v>0</v>
      </c>
      <c r="J478" s="129">
        <f t="shared" si="76"/>
        <v>0</v>
      </c>
      <c r="K478" s="129"/>
      <c r="L478" s="129"/>
      <c r="M478" s="129"/>
    </row>
    <row r="479" spans="1:13" ht="18" customHeight="1">
      <c r="A479" s="266"/>
      <c r="B479" s="266" t="s">
        <v>1253</v>
      </c>
      <c r="C479" s="304"/>
      <c r="D479" s="148" t="s">
        <v>1254</v>
      </c>
      <c r="E479" s="129">
        <f aca="true" t="shared" si="77" ref="E479:J479">E480+E481+E482+E483</f>
        <v>0</v>
      </c>
      <c r="F479" s="129">
        <f t="shared" si="77"/>
        <v>0</v>
      </c>
      <c r="G479" s="129">
        <f t="shared" si="77"/>
        <v>0</v>
      </c>
      <c r="H479" s="129">
        <f t="shared" si="77"/>
        <v>0</v>
      </c>
      <c r="I479" s="129">
        <f t="shared" si="77"/>
        <v>0</v>
      </c>
      <c r="J479" s="129">
        <f t="shared" si="77"/>
        <v>0</v>
      </c>
      <c r="K479" s="129"/>
      <c r="L479" s="129"/>
      <c r="M479" s="129"/>
    </row>
    <row r="480" spans="1:13" ht="18" customHeight="1">
      <c r="A480" s="266"/>
      <c r="B480" s="305" t="s">
        <v>1255</v>
      </c>
      <c r="C480" s="306"/>
      <c r="D480" s="148" t="s">
        <v>1256</v>
      </c>
      <c r="E480" s="129"/>
      <c r="F480" s="129"/>
      <c r="G480" s="129"/>
      <c r="H480" s="129"/>
      <c r="I480" s="129"/>
      <c r="J480" s="129"/>
      <c r="K480" s="129"/>
      <c r="L480" s="129"/>
      <c r="M480" s="129"/>
    </row>
    <row r="481" spans="1:13" ht="18" customHeight="1">
      <c r="A481" s="266"/>
      <c r="B481" s="305" t="s">
        <v>1257</v>
      </c>
      <c r="C481" s="306"/>
      <c r="D481" s="148" t="s">
        <v>1258</v>
      </c>
      <c r="E481" s="129"/>
      <c r="F481" s="129"/>
      <c r="G481" s="129"/>
      <c r="H481" s="129"/>
      <c r="I481" s="129"/>
      <c r="J481" s="129"/>
      <c r="K481" s="129"/>
      <c r="L481" s="129"/>
      <c r="M481" s="129"/>
    </row>
    <row r="482" spans="1:13" ht="18" customHeight="1">
      <c r="A482" s="266"/>
      <c r="B482" s="305" t="s">
        <v>1259</v>
      </c>
      <c r="C482" s="306"/>
      <c r="D482" s="148" t="s">
        <v>1260</v>
      </c>
      <c r="E482" s="129"/>
      <c r="F482" s="129"/>
      <c r="G482" s="129"/>
      <c r="H482" s="129"/>
      <c r="I482" s="129"/>
      <c r="J482" s="129"/>
      <c r="K482" s="129"/>
      <c r="L482" s="129"/>
      <c r="M482" s="129"/>
    </row>
    <row r="483" spans="1:13" ht="18" customHeight="1">
      <c r="A483" s="266"/>
      <c r="B483" s="305" t="s">
        <v>1261</v>
      </c>
      <c r="C483" s="306"/>
      <c r="D483" s="148" t="s">
        <v>1262</v>
      </c>
      <c r="E483" s="129">
        <f>G483+H483+I483+J483</f>
        <v>0</v>
      </c>
      <c r="F483" s="129"/>
      <c r="G483" s="129"/>
      <c r="H483" s="129">
        <v>0</v>
      </c>
      <c r="I483" s="129">
        <v>0</v>
      </c>
      <c r="J483" s="129">
        <v>0</v>
      </c>
      <c r="K483" s="129"/>
      <c r="L483" s="129"/>
      <c r="M483" s="129"/>
    </row>
    <row r="484" spans="1:13" ht="18" customHeight="1">
      <c r="A484" s="315"/>
      <c r="B484" s="315"/>
      <c r="C484" s="315"/>
      <c r="D484" s="136"/>
      <c r="E484" s="128"/>
      <c r="F484" s="128"/>
      <c r="G484" s="128"/>
      <c r="H484" s="128"/>
      <c r="I484" s="128"/>
      <c r="J484" s="129"/>
      <c r="K484" s="129"/>
      <c r="L484" s="129"/>
      <c r="M484" s="129"/>
    </row>
    <row r="485" spans="1:13" ht="12.75">
      <c r="A485" s="137" t="s">
        <v>903</v>
      </c>
      <c r="B485" s="134"/>
      <c r="C485" s="127"/>
      <c r="D485" s="136"/>
      <c r="E485" s="128"/>
      <c r="F485" s="128"/>
      <c r="G485" s="128"/>
      <c r="H485" s="128"/>
      <c r="I485" s="128"/>
      <c r="J485" s="129"/>
      <c r="K485" s="129"/>
      <c r="L485" s="129"/>
      <c r="M485" s="129"/>
    </row>
    <row r="486" spans="1:13" ht="14.25">
      <c r="A486" s="137"/>
      <c r="B486" s="202" t="s">
        <v>1189</v>
      </c>
      <c r="C486" s="202"/>
      <c r="D486" s="160" t="s">
        <v>1190</v>
      </c>
      <c r="E486" s="128"/>
      <c r="F486" s="128"/>
      <c r="G486" s="128"/>
      <c r="H486" s="128"/>
      <c r="I486" s="128"/>
      <c r="J486" s="129"/>
      <c r="K486" s="129"/>
      <c r="L486" s="129"/>
      <c r="M486" s="129"/>
    </row>
    <row r="487" spans="1:13" ht="14.25">
      <c r="A487" s="137"/>
      <c r="B487" s="177"/>
      <c r="C487" s="175" t="s">
        <v>1028</v>
      </c>
      <c r="D487" s="160" t="s">
        <v>1191</v>
      </c>
      <c r="E487" s="128"/>
      <c r="F487" s="128"/>
      <c r="G487" s="128"/>
      <c r="H487" s="128"/>
      <c r="I487" s="128"/>
      <c r="J487" s="129"/>
      <c r="K487" s="129"/>
      <c r="L487" s="129"/>
      <c r="M487" s="129"/>
    </row>
    <row r="488" spans="1:13" ht="14.25">
      <c r="A488" s="137"/>
      <c r="B488" s="177"/>
      <c r="C488" s="203" t="s">
        <v>1030</v>
      </c>
      <c r="D488" s="160" t="s">
        <v>1192</v>
      </c>
      <c r="E488" s="128"/>
      <c r="F488" s="128"/>
      <c r="G488" s="128"/>
      <c r="H488" s="128"/>
      <c r="I488" s="128"/>
      <c r="J488" s="129"/>
      <c r="K488" s="129"/>
      <c r="L488" s="129"/>
      <c r="M488" s="129"/>
    </row>
    <row r="489" spans="1:13" ht="31.5" customHeight="1">
      <c r="A489" s="137"/>
      <c r="B489" s="182" t="s">
        <v>1193</v>
      </c>
      <c r="C489" s="167"/>
      <c r="D489" s="160" t="s">
        <v>1194</v>
      </c>
      <c r="E489" s="128"/>
      <c r="F489" s="128"/>
      <c r="G489" s="128"/>
      <c r="H489" s="128"/>
      <c r="I489" s="128"/>
      <c r="J489" s="129"/>
      <c r="K489" s="129"/>
      <c r="L489" s="129"/>
      <c r="M489" s="129"/>
    </row>
    <row r="490" spans="1:13" ht="14.25">
      <c r="A490" s="137"/>
      <c r="B490" s="180"/>
      <c r="C490" s="174" t="s">
        <v>1034</v>
      </c>
      <c r="D490" s="160" t="s">
        <v>1195</v>
      </c>
      <c r="E490" s="128"/>
      <c r="F490" s="128"/>
      <c r="G490" s="128"/>
      <c r="H490" s="128"/>
      <c r="I490" s="128"/>
      <c r="J490" s="129"/>
      <c r="K490" s="129"/>
      <c r="L490" s="129"/>
      <c r="M490" s="129"/>
    </row>
    <row r="491" spans="1:13" ht="14.25">
      <c r="A491" s="137"/>
      <c r="B491" s="180"/>
      <c r="C491" s="174" t="s">
        <v>1036</v>
      </c>
      <c r="D491" s="160" t="s">
        <v>1196</v>
      </c>
      <c r="E491" s="128"/>
      <c r="F491" s="128"/>
      <c r="G491" s="128"/>
      <c r="H491" s="128"/>
      <c r="I491" s="128"/>
      <c r="J491" s="129"/>
      <c r="K491" s="129"/>
      <c r="L491" s="129"/>
      <c r="M491" s="129"/>
    </row>
    <row r="492" spans="1:13" ht="14.25">
      <c r="A492" s="137"/>
      <c r="B492" s="177" t="s">
        <v>1038</v>
      </c>
      <c r="C492" s="177"/>
      <c r="D492" s="160" t="s">
        <v>1197</v>
      </c>
      <c r="E492" s="128"/>
      <c r="F492" s="128"/>
      <c r="G492" s="128"/>
      <c r="H492" s="128"/>
      <c r="I492" s="128"/>
      <c r="J492" s="129"/>
      <c r="K492" s="129"/>
      <c r="L492" s="129"/>
      <c r="M492" s="129"/>
    </row>
    <row r="493" spans="1:13" ht="14.25">
      <c r="A493" s="137"/>
      <c r="B493" s="177" t="s">
        <v>1040</v>
      </c>
      <c r="C493" s="177"/>
      <c r="D493" s="160" t="s">
        <v>1198</v>
      </c>
      <c r="E493" s="128"/>
      <c r="F493" s="128"/>
      <c r="G493" s="128"/>
      <c r="H493" s="128"/>
      <c r="I493" s="128"/>
      <c r="J493" s="129"/>
      <c r="K493" s="129"/>
      <c r="L493" s="129"/>
      <c r="M493" s="129"/>
    </row>
    <row r="494" spans="1:13" ht="30" customHeight="1">
      <c r="A494" s="137"/>
      <c r="B494" s="182" t="s">
        <v>1042</v>
      </c>
      <c r="C494" s="167"/>
      <c r="D494" s="160" t="s">
        <v>1199</v>
      </c>
      <c r="E494" s="128">
        <f aca="true" t="shared" si="78" ref="E494:J494">E478</f>
        <v>0</v>
      </c>
      <c r="F494" s="128">
        <f t="shared" si="78"/>
        <v>0</v>
      </c>
      <c r="G494" s="128">
        <f t="shared" si="78"/>
        <v>0</v>
      </c>
      <c r="H494" s="128">
        <f t="shared" si="78"/>
        <v>0</v>
      </c>
      <c r="I494" s="128">
        <f t="shared" si="78"/>
        <v>0</v>
      </c>
      <c r="J494" s="128">
        <f t="shared" si="78"/>
        <v>0</v>
      </c>
      <c r="K494" s="129"/>
      <c r="L494" s="129"/>
      <c r="M494" s="129"/>
    </row>
    <row r="495" spans="1:13" ht="18" customHeight="1">
      <c r="A495" s="261" t="s">
        <v>1200</v>
      </c>
      <c r="B495" s="262"/>
      <c r="C495" s="263"/>
      <c r="D495" s="264" t="s">
        <v>1201</v>
      </c>
      <c r="E495" s="286"/>
      <c r="F495" s="286"/>
      <c r="G495" s="286"/>
      <c r="H495" s="286"/>
      <c r="I495" s="286"/>
      <c r="J495" s="286"/>
      <c r="K495" s="286"/>
      <c r="L495" s="286"/>
      <c r="M495" s="286"/>
    </row>
    <row r="496" spans="1:13" ht="14.25" customHeight="1">
      <c r="A496" s="137" t="s">
        <v>903</v>
      </c>
      <c r="B496" s="134"/>
      <c r="C496" s="127"/>
      <c r="D496" s="136"/>
      <c r="E496" s="128"/>
      <c r="F496" s="128"/>
      <c r="G496" s="128"/>
      <c r="H496" s="128"/>
      <c r="I496" s="128"/>
      <c r="J496" s="129"/>
      <c r="K496" s="129"/>
      <c r="L496" s="129"/>
      <c r="M496" s="129"/>
    </row>
    <row r="497" spans="1:13" s="151" customFormat="1" ht="18" customHeight="1">
      <c r="A497" s="148"/>
      <c r="B497" s="204" t="s">
        <v>1046</v>
      </c>
      <c r="C497" s="148"/>
      <c r="D497" s="148" t="s">
        <v>1202</v>
      </c>
      <c r="E497" s="149"/>
      <c r="F497" s="149"/>
      <c r="G497" s="149"/>
      <c r="H497" s="149"/>
      <c r="I497" s="149"/>
      <c r="J497" s="149"/>
      <c r="K497" s="150"/>
      <c r="L497" s="150"/>
      <c r="M497" s="150"/>
    </row>
    <row r="498" spans="1:13" ht="27" customHeight="1">
      <c r="A498" s="137"/>
      <c r="B498" s="182" t="s">
        <v>1203</v>
      </c>
      <c r="C498" s="167"/>
      <c r="D498" s="160" t="s">
        <v>1204</v>
      </c>
      <c r="E498" s="128"/>
      <c r="F498" s="128"/>
      <c r="G498" s="128"/>
      <c r="H498" s="128"/>
      <c r="I498" s="128"/>
      <c r="J498" s="129"/>
      <c r="K498" s="129"/>
      <c r="L498" s="129"/>
      <c r="M498" s="129"/>
    </row>
    <row r="499" spans="1:13" ht="14.25">
      <c r="A499" s="137"/>
      <c r="B499" s="177"/>
      <c r="C499" s="174" t="s">
        <v>1050</v>
      </c>
      <c r="D499" s="160" t="s">
        <v>1205</v>
      </c>
      <c r="E499" s="128"/>
      <c r="F499" s="128"/>
      <c r="G499" s="128"/>
      <c r="H499" s="128"/>
      <c r="I499" s="128"/>
      <c r="J499" s="129"/>
      <c r="K499" s="129"/>
      <c r="L499" s="129"/>
      <c r="M499" s="129"/>
    </row>
    <row r="500" spans="1:13" ht="14.25">
      <c r="A500" s="137"/>
      <c r="B500" s="177"/>
      <c r="C500" s="174" t="s">
        <v>1052</v>
      </c>
      <c r="D500" s="160" t="s">
        <v>1206</v>
      </c>
      <c r="E500" s="128"/>
      <c r="F500" s="128"/>
      <c r="G500" s="128"/>
      <c r="H500" s="128"/>
      <c r="I500" s="128"/>
      <c r="J500" s="129"/>
      <c r="K500" s="129"/>
      <c r="L500" s="129"/>
      <c r="M500" s="129"/>
    </row>
    <row r="501" spans="1:13" ht="14.25">
      <c r="A501" s="137"/>
      <c r="B501" s="177" t="s">
        <v>1054</v>
      </c>
      <c r="C501" s="177"/>
      <c r="D501" s="160" t="s">
        <v>1207</v>
      </c>
      <c r="E501" s="128"/>
      <c r="F501" s="128"/>
      <c r="G501" s="128"/>
      <c r="H501" s="128"/>
      <c r="I501" s="128"/>
      <c r="J501" s="129"/>
      <c r="K501" s="129"/>
      <c r="L501" s="129"/>
      <c r="M501" s="129"/>
    </row>
    <row r="502" spans="1:13" ht="15">
      <c r="A502" s="205" t="s">
        <v>1208</v>
      </c>
      <c r="B502" s="191"/>
      <c r="C502" s="191"/>
      <c r="D502" s="171">
        <v>79.07</v>
      </c>
      <c r="E502" s="128">
        <f aca="true" t="shared" si="79" ref="E502:M502">E503+E512+E516+E522</f>
        <v>5357</v>
      </c>
      <c r="F502" s="128">
        <f t="shared" si="79"/>
        <v>0</v>
      </c>
      <c r="G502" s="128">
        <f t="shared" si="79"/>
        <v>3000</v>
      </c>
      <c r="H502" s="128">
        <f t="shared" si="79"/>
        <v>2357</v>
      </c>
      <c r="I502" s="128">
        <f t="shared" si="79"/>
        <v>0</v>
      </c>
      <c r="J502" s="128">
        <f t="shared" si="79"/>
        <v>0</v>
      </c>
      <c r="K502" s="128">
        <f t="shared" si="79"/>
        <v>0</v>
      </c>
      <c r="L502" s="128">
        <f t="shared" si="79"/>
        <v>0</v>
      </c>
      <c r="M502" s="128">
        <f t="shared" si="79"/>
        <v>0</v>
      </c>
    </row>
    <row r="503" spans="1:13" ht="35.25" customHeight="1">
      <c r="A503" s="296" t="s">
        <v>1209</v>
      </c>
      <c r="B503" s="287"/>
      <c r="C503" s="287"/>
      <c r="D503" s="264" t="s">
        <v>1210</v>
      </c>
      <c r="E503" s="265">
        <f aca="true" t="shared" si="80" ref="E503:J503">E509</f>
        <v>0</v>
      </c>
      <c r="F503" s="265">
        <f t="shared" si="80"/>
        <v>0</v>
      </c>
      <c r="G503" s="265">
        <f t="shared" si="80"/>
        <v>0</v>
      </c>
      <c r="H503" s="265">
        <f t="shared" si="80"/>
        <v>0</v>
      </c>
      <c r="I503" s="265">
        <f t="shared" si="80"/>
        <v>0</v>
      </c>
      <c r="J503" s="265">
        <f t="shared" si="80"/>
        <v>0</v>
      </c>
      <c r="K503" s="265"/>
      <c r="L503" s="265"/>
      <c r="M503" s="265"/>
    </row>
    <row r="504" spans="1:13" ht="18" customHeight="1">
      <c r="A504" s="266" t="s">
        <v>1247</v>
      </c>
      <c r="B504" s="267"/>
      <c r="C504" s="268"/>
      <c r="D504" s="269" t="s">
        <v>714</v>
      </c>
      <c r="E504" s="129">
        <f aca="true" t="shared" si="81" ref="E504:J505">E505</f>
        <v>0</v>
      </c>
      <c r="F504" s="129">
        <f t="shared" si="81"/>
        <v>0</v>
      </c>
      <c r="G504" s="129">
        <f t="shared" si="81"/>
        <v>0</v>
      </c>
      <c r="H504" s="129">
        <f t="shared" si="81"/>
        <v>0</v>
      </c>
      <c r="I504" s="129">
        <f t="shared" si="81"/>
        <v>0</v>
      </c>
      <c r="J504" s="129">
        <f t="shared" si="81"/>
        <v>0</v>
      </c>
      <c r="K504" s="129"/>
      <c r="L504" s="129"/>
      <c r="M504" s="129"/>
    </row>
    <row r="505" spans="1:13" ht="18" customHeight="1">
      <c r="A505" s="266" t="s">
        <v>1273</v>
      </c>
      <c r="B505" s="267"/>
      <c r="C505" s="268"/>
      <c r="D505" s="269" t="s">
        <v>818</v>
      </c>
      <c r="E505" s="129">
        <f t="shared" si="81"/>
        <v>0</v>
      </c>
      <c r="F505" s="129">
        <f t="shared" si="81"/>
        <v>0</v>
      </c>
      <c r="G505" s="129">
        <f t="shared" si="81"/>
        <v>0</v>
      </c>
      <c r="H505" s="129">
        <f t="shared" si="81"/>
        <v>0</v>
      </c>
      <c r="I505" s="129">
        <f t="shared" si="81"/>
        <v>0</v>
      </c>
      <c r="J505" s="129">
        <f t="shared" si="81"/>
        <v>0</v>
      </c>
      <c r="K505" s="129"/>
      <c r="L505" s="129"/>
      <c r="M505" s="129"/>
    </row>
    <row r="506" spans="1:13" ht="18" customHeight="1">
      <c r="A506" s="266"/>
      <c r="B506" s="267" t="s">
        <v>1274</v>
      </c>
      <c r="C506" s="268"/>
      <c r="D506" s="269" t="s">
        <v>1275</v>
      </c>
      <c r="E506" s="129">
        <f>G506+H506+I506+J506</f>
        <v>0</v>
      </c>
      <c r="F506" s="129"/>
      <c r="G506" s="129"/>
      <c r="H506" s="129">
        <v>0</v>
      </c>
      <c r="I506" s="129">
        <v>0</v>
      </c>
      <c r="J506" s="129">
        <v>0</v>
      </c>
      <c r="K506" s="129"/>
      <c r="L506" s="129"/>
      <c r="M506" s="129"/>
    </row>
    <row r="507" spans="1:13" ht="18" customHeight="1">
      <c r="A507" s="316"/>
      <c r="B507" s="312"/>
      <c r="C507" s="312"/>
      <c r="D507" s="136"/>
      <c r="E507" s="128"/>
      <c r="F507" s="128"/>
      <c r="G507" s="128"/>
      <c r="H507" s="128"/>
      <c r="I507" s="128"/>
      <c r="J507" s="129"/>
      <c r="K507" s="129"/>
      <c r="L507" s="129"/>
      <c r="M507" s="129"/>
    </row>
    <row r="508" spans="1:13" ht="12.75">
      <c r="A508" s="137" t="s">
        <v>903</v>
      </c>
      <c r="B508" s="134"/>
      <c r="C508" s="127"/>
      <c r="D508" s="136"/>
      <c r="E508" s="128"/>
      <c r="F508" s="128"/>
      <c r="G508" s="128"/>
      <c r="H508" s="128"/>
      <c r="I508" s="128"/>
      <c r="J508" s="129"/>
      <c r="K508" s="129"/>
      <c r="L508" s="129"/>
      <c r="M508" s="129"/>
    </row>
    <row r="509" spans="1:13" ht="15.75">
      <c r="A509" s="181"/>
      <c r="B509" s="193" t="s">
        <v>1211</v>
      </c>
      <c r="C509" s="127"/>
      <c r="D509" s="136" t="s">
        <v>1212</v>
      </c>
      <c r="E509" s="128">
        <f aca="true" t="shared" si="82" ref="E509:J509">E510+E511</f>
        <v>0</v>
      </c>
      <c r="F509" s="128">
        <f t="shared" si="82"/>
        <v>0</v>
      </c>
      <c r="G509" s="128">
        <f t="shared" si="82"/>
        <v>0</v>
      </c>
      <c r="H509" s="128">
        <f t="shared" si="82"/>
        <v>0</v>
      </c>
      <c r="I509" s="128">
        <f t="shared" si="82"/>
        <v>0</v>
      </c>
      <c r="J509" s="128">
        <f t="shared" si="82"/>
        <v>0</v>
      </c>
      <c r="K509" s="129"/>
      <c r="L509" s="129"/>
      <c r="M509" s="129"/>
    </row>
    <row r="510" spans="1:13" ht="15.75">
      <c r="A510" s="181"/>
      <c r="B510" s="134"/>
      <c r="C510" s="127" t="s">
        <v>1062</v>
      </c>
      <c r="D510" s="136" t="s">
        <v>1213</v>
      </c>
      <c r="E510" s="128"/>
      <c r="F510" s="128"/>
      <c r="G510" s="128"/>
      <c r="H510" s="128"/>
      <c r="I510" s="128"/>
      <c r="J510" s="128"/>
      <c r="K510" s="129"/>
      <c r="L510" s="129"/>
      <c r="M510" s="129"/>
    </row>
    <row r="511" spans="1:13" ht="15.75">
      <c r="A511" s="181"/>
      <c r="B511" s="134"/>
      <c r="C511" s="253" t="s">
        <v>1064</v>
      </c>
      <c r="D511" s="155" t="s">
        <v>1214</v>
      </c>
      <c r="E511" s="128">
        <f aca="true" t="shared" si="83" ref="E511:J511">E506</f>
        <v>0</v>
      </c>
      <c r="F511" s="128">
        <f t="shared" si="83"/>
        <v>0</v>
      </c>
      <c r="G511" s="128">
        <f t="shared" si="83"/>
        <v>0</v>
      </c>
      <c r="H511" s="128">
        <f t="shared" si="83"/>
        <v>0</v>
      </c>
      <c r="I511" s="128">
        <f t="shared" si="83"/>
        <v>0</v>
      </c>
      <c r="J511" s="128">
        <f t="shared" si="83"/>
        <v>0</v>
      </c>
      <c r="K511" s="129"/>
      <c r="L511" s="129"/>
      <c r="M511" s="129"/>
    </row>
    <row r="512" spans="1:13" ht="15.75">
      <c r="A512" s="283" t="s">
        <v>1215</v>
      </c>
      <c r="B512" s="262"/>
      <c r="C512" s="297"/>
      <c r="D512" s="264" t="s">
        <v>1216</v>
      </c>
      <c r="E512" s="286"/>
      <c r="F512" s="286"/>
      <c r="G512" s="286"/>
      <c r="H512" s="286"/>
      <c r="I512" s="286"/>
      <c r="J512" s="286"/>
      <c r="K512" s="286"/>
      <c r="L512" s="286"/>
      <c r="M512" s="286"/>
    </row>
    <row r="513" spans="1:13" ht="12.75">
      <c r="A513" s="137" t="s">
        <v>903</v>
      </c>
      <c r="B513" s="134"/>
      <c r="C513" s="127"/>
      <c r="D513" s="136"/>
      <c r="E513" s="128"/>
      <c r="F513" s="128"/>
      <c r="G513" s="128"/>
      <c r="H513" s="128"/>
      <c r="I513" s="128"/>
      <c r="J513" s="129"/>
      <c r="K513" s="129"/>
      <c r="L513" s="129"/>
      <c r="M513" s="129"/>
    </row>
    <row r="514" spans="1:13" ht="15.75">
      <c r="A514" s="181"/>
      <c r="B514" s="193" t="s">
        <v>1217</v>
      </c>
      <c r="C514" s="127"/>
      <c r="D514" s="136" t="s">
        <v>1218</v>
      </c>
      <c r="E514" s="128"/>
      <c r="F514" s="128"/>
      <c r="G514" s="128"/>
      <c r="H514" s="128"/>
      <c r="I514" s="128"/>
      <c r="J514" s="129"/>
      <c r="K514" s="129"/>
      <c r="L514" s="129"/>
      <c r="M514" s="129"/>
    </row>
    <row r="515" spans="1:13" s="151" customFormat="1" ht="18" customHeight="1">
      <c r="A515" s="232"/>
      <c r="B515" s="165" t="s">
        <v>1219</v>
      </c>
      <c r="C515" s="146"/>
      <c r="D515" s="148" t="s">
        <v>1220</v>
      </c>
      <c r="E515" s="149"/>
      <c r="F515" s="149"/>
      <c r="G515" s="149"/>
      <c r="H515" s="149"/>
      <c r="I515" s="149"/>
      <c r="J515" s="149"/>
      <c r="K515" s="150"/>
      <c r="L515" s="150"/>
      <c r="M515" s="150"/>
    </row>
    <row r="516" spans="1:13" s="151" customFormat="1" ht="18" customHeight="1">
      <c r="A516" s="298" t="s">
        <v>1221</v>
      </c>
      <c r="B516" s="299"/>
      <c r="C516" s="300"/>
      <c r="D516" s="276">
        <v>83.07</v>
      </c>
      <c r="E516" s="277"/>
      <c r="F516" s="277"/>
      <c r="G516" s="277"/>
      <c r="H516" s="277"/>
      <c r="I516" s="277"/>
      <c r="J516" s="277"/>
      <c r="K516" s="278"/>
      <c r="L516" s="278"/>
      <c r="M516" s="278"/>
    </row>
    <row r="517" spans="1:13" s="151" customFormat="1" ht="18" customHeight="1">
      <c r="A517" s="148" t="s">
        <v>903</v>
      </c>
      <c r="B517" s="148"/>
      <c r="C517" s="148"/>
      <c r="D517" s="148"/>
      <c r="E517" s="149"/>
      <c r="F517" s="149"/>
      <c r="G517" s="149"/>
      <c r="H517" s="149"/>
      <c r="I517" s="149"/>
      <c r="J517" s="149"/>
      <c r="K517" s="150"/>
      <c r="L517" s="150"/>
      <c r="M517" s="150"/>
    </row>
    <row r="518" spans="1:13" s="151" customFormat="1" ht="18" customHeight="1">
      <c r="A518" s="146"/>
      <c r="B518" s="146" t="s">
        <v>1222</v>
      </c>
      <c r="C518" s="145"/>
      <c r="D518" s="148" t="s">
        <v>1223</v>
      </c>
      <c r="E518" s="149"/>
      <c r="F518" s="149"/>
      <c r="G518" s="149"/>
      <c r="H518" s="149"/>
      <c r="I518" s="149"/>
      <c r="J518" s="149"/>
      <c r="K518" s="150"/>
      <c r="L518" s="150"/>
      <c r="M518" s="150"/>
    </row>
    <row r="519" spans="1:13" s="151" customFormat="1" ht="18" customHeight="1">
      <c r="A519" s="146"/>
      <c r="B519" s="146"/>
      <c r="C519" s="165" t="s">
        <v>1074</v>
      </c>
      <c r="D519" s="148" t="s">
        <v>1224</v>
      </c>
      <c r="E519" s="149"/>
      <c r="F519" s="149"/>
      <c r="G519" s="149"/>
      <c r="H519" s="149"/>
      <c r="I519" s="149"/>
      <c r="J519" s="149"/>
      <c r="K519" s="150"/>
      <c r="L519" s="150"/>
      <c r="M519" s="150"/>
    </row>
    <row r="520" spans="1:13" s="151" customFormat="1" ht="18" customHeight="1">
      <c r="A520" s="146"/>
      <c r="B520" s="146"/>
      <c r="C520" s="165" t="s">
        <v>1076</v>
      </c>
      <c r="D520" s="148" t="s">
        <v>1225</v>
      </c>
      <c r="E520" s="149"/>
      <c r="F520" s="149"/>
      <c r="G520" s="149"/>
      <c r="H520" s="149"/>
      <c r="I520" s="149"/>
      <c r="J520" s="149"/>
      <c r="K520" s="150"/>
      <c r="L520" s="150"/>
      <c r="M520" s="150"/>
    </row>
    <row r="521" spans="1:13" s="151" customFormat="1" ht="18" customHeight="1">
      <c r="A521" s="146"/>
      <c r="B521" s="146"/>
      <c r="C521" s="146" t="s">
        <v>1078</v>
      </c>
      <c r="D521" s="165" t="s">
        <v>1226</v>
      </c>
      <c r="E521" s="149"/>
      <c r="F521" s="149"/>
      <c r="G521" s="149"/>
      <c r="H521" s="149"/>
      <c r="I521" s="149"/>
      <c r="J521" s="149"/>
      <c r="K521" s="150"/>
      <c r="L521" s="150"/>
      <c r="M521" s="150"/>
    </row>
    <row r="522" spans="1:13" ht="22.5" customHeight="1">
      <c r="A522" s="283" t="s">
        <v>1227</v>
      </c>
      <c r="B522" s="262"/>
      <c r="C522" s="297"/>
      <c r="D522" s="264" t="s">
        <v>1228</v>
      </c>
      <c r="E522" s="265">
        <f aca="true" t="shared" si="84" ref="E522:K522">E531+E535+E537</f>
        <v>5357</v>
      </c>
      <c r="F522" s="265">
        <f t="shared" si="84"/>
        <v>0</v>
      </c>
      <c r="G522" s="265">
        <f t="shared" si="84"/>
        <v>3000</v>
      </c>
      <c r="H522" s="265">
        <f t="shared" si="84"/>
        <v>2357</v>
      </c>
      <c r="I522" s="265">
        <f t="shared" si="84"/>
        <v>0</v>
      </c>
      <c r="J522" s="265">
        <f t="shared" si="84"/>
        <v>0</v>
      </c>
      <c r="K522" s="265">
        <f t="shared" si="84"/>
        <v>0</v>
      </c>
      <c r="L522" s="265"/>
      <c r="M522" s="265"/>
    </row>
    <row r="523" spans="1:13" ht="14.25">
      <c r="A523" s="266" t="s">
        <v>1247</v>
      </c>
      <c r="B523" s="267"/>
      <c r="C523" s="268"/>
      <c r="D523" s="269" t="s">
        <v>714</v>
      </c>
      <c r="E523" s="129">
        <f aca="true" t="shared" si="85" ref="E523:K524">E524</f>
        <v>5357</v>
      </c>
      <c r="F523" s="129">
        <f t="shared" si="85"/>
        <v>0</v>
      </c>
      <c r="G523" s="129">
        <f t="shared" si="85"/>
        <v>3000</v>
      </c>
      <c r="H523" s="129">
        <f t="shared" si="85"/>
        <v>2357</v>
      </c>
      <c r="I523" s="129">
        <f t="shared" si="85"/>
        <v>0</v>
      </c>
      <c r="J523" s="129">
        <f t="shared" si="85"/>
        <v>0</v>
      </c>
      <c r="K523" s="129">
        <f t="shared" si="85"/>
        <v>0</v>
      </c>
      <c r="L523" s="129"/>
      <c r="M523" s="129"/>
    </row>
    <row r="524" spans="1:13" ht="14.25">
      <c r="A524" s="266" t="s">
        <v>1263</v>
      </c>
      <c r="B524" s="266" t="s">
        <v>1264</v>
      </c>
      <c r="C524" s="268"/>
      <c r="D524" s="309">
        <v>56</v>
      </c>
      <c r="E524" s="129">
        <f t="shared" si="85"/>
        <v>5357</v>
      </c>
      <c r="F524" s="129">
        <f t="shared" si="85"/>
        <v>0</v>
      </c>
      <c r="G524" s="129">
        <f t="shared" si="85"/>
        <v>3000</v>
      </c>
      <c r="H524" s="129">
        <f t="shared" si="85"/>
        <v>2357</v>
      </c>
      <c r="I524" s="129">
        <f t="shared" si="85"/>
        <v>0</v>
      </c>
      <c r="J524" s="129">
        <f t="shared" si="85"/>
        <v>0</v>
      </c>
      <c r="K524" s="129">
        <f t="shared" si="85"/>
        <v>0</v>
      </c>
      <c r="L524" s="129"/>
      <c r="M524" s="129"/>
    </row>
    <row r="525" spans="1:13" ht="15">
      <c r="A525" s="317"/>
      <c r="B525" s="267"/>
      <c r="C525" s="318" t="s">
        <v>1265</v>
      </c>
      <c r="D525" s="309" t="s">
        <v>1266</v>
      </c>
      <c r="E525" s="129">
        <f>E526+E527+E528</f>
        <v>5357</v>
      </c>
      <c r="F525" s="129">
        <f>F526+F527+F528</f>
        <v>0</v>
      </c>
      <c r="G525" s="129">
        <f>G526+G527+G528</f>
        <v>3000</v>
      </c>
      <c r="H525" s="129">
        <f>H526+H527+H528</f>
        <v>2357</v>
      </c>
      <c r="I525" s="129">
        <f>I526+I527</f>
        <v>0</v>
      </c>
      <c r="J525" s="129">
        <f>J526+J527+J528</f>
        <v>0</v>
      </c>
      <c r="K525" s="129">
        <f>K526+K527+K528</f>
        <v>0</v>
      </c>
      <c r="L525" s="129"/>
      <c r="M525" s="129"/>
    </row>
    <row r="526" spans="1:13" ht="15">
      <c r="A526" s="317"/>
      <c r="B526" s="267"/>
      <c r="C526" s="318" t="s">
        <v>1267</v>
      </c>
      <c r="D526" s="309" t="s">
        <v>1268</v>
      </c>
      <c r="E526" s="129">
        <f>G526+H526+I526+J526</f>
        <v>1886</v>
      </c>
      <c r="F526" s="129"/>
      <c r="G526" s="319">
        <v>1056</v>
      </c>
      <c r="H526" s="319">
        <v>830</v>
      </c>
      <c r="I526" s="129">
        <v>0</v>
      </c>
      <c r="J526" s="129">
        <v>0</v>
      </c>
      <c r="K526" s="129"/>
      <c r="L526" s="129"/>
      <c r="M526" s="129"/>
    </row>
    <row r="527" spans="1:13" ht="15">
      <c r="A527" s="317"/>
      <c r="B527" s="267"/>
      <c r="C527" s="318" t="s">
        <v>1269</v>
      </c>
      <c r="D527" s="309" t="s">
        <v>1270</v>
      </c>
      <c r="E527" s="129">
        <f>G527+H527+I527+J527</f>
        <v>3471</v>
      </c>
      <c r="F527" s="129"/>
      <c r="G527" s="319">
        <v>1944</v>
      </c>
      <c r="H527" s="319">
        <v>1527</v>
      </c>
      <c r="I527" s="129">
        <v>0</v>
      </c>
      <c r="J527" s="129">
        <v>0</v>
      </c>
      <c r="K527" s="129"/>
      <c r="L527" s="129"/>
      <c r="M527" s="129"/>
    </row>
    <row r="528" spans="1:13" ht="15">
      <c r="A528" s="317"/>
      <c r="B528" s="267"/>
      <c r="C528" s="318" t="s">
        <v>1271</v>
      </c>
      <c r="D528" s="309" t="s">
        <v>1272</v>
      </c>
      <c r="E528" s="129">
        <f>G528+H528+I528+J528</f>
        <v>0</v>
      </c>
      <c r="F528" s="129"/>
      <c r="G528" s="129"/>
      <c r="H528" s="129"/>
      <c r="I528" s="129">
        <v>0</v>
      </c>
      <c r="J528" s="129">
        <v>0</v>
      </c>
      <c r="K528" s="129"/>
      <c r="L528" s="129"/>
      <c r="M528" s="129"/>
    </row>
    <row r="529" spans="1:13" ht="15.75">
      <c r="A529" s="181"/>
      <c r="B529" s="134"/>
      <c r="C529" s="127"/>
      <c r="D529" s="136"/>
      <c r="E529" s="128"/>
      <c r="F529" s="128"/>
      <c r="G529" s="128"/>
      <c r="H529" s="128"/>
      <c r="I529" s="128"/>
      <c r="J529" s="129"/>
      <c r="K529" s="129"/>
      <c r="L529" s="129"/>
      <c r="M529" s="129"/>
    </row>
    <row r="530" spans="1:13" ht="12.75">
      <c r="A530" s="137" t="s">
        <v>903</v>
      </c>
      <c r="B530" s="134"/>
      <c r="C530" s="127"/>
      <c r="D530" s="136"/>
      <c r="E530" s="128"/>
      <c r="F530" s="128"/>
      <c r="G530" s="128"/>
      <c r="H530" s="128"/>
      <c r="I530" s="128"/>
      <c r="J530" s="129"/>
      <c r="K530" s="129"/>
      <c r="L530" s="129"/>
      <c r="M530" s="129"/>
    </row>
    <row r="531" spans="1:17" ht="15">
      <c r="A531" s="137"/>
      <c r="B531" s="177" t="s">
        <v>1229</v>
      </c>
      <c r="C531" s="191"/>
      <c r="D531" s="160" t="s">
        <v>1230</v>
      </c>
      <c r="E531" s="128">
        <f aca="true" t="shared" si="86" ref="E531:K531">E532+E533+E534</f>
        <v>5357</v>
      </c>
      <c r="F531" s="128">
        <f t="shared" si="86"/>
        <v>0</v>
      </c>
      <c r="G531" s="128">
        <f t="shared" si="86"/>
        <v>3000</v>
      </c>
      <c r="H531" s="128">
        <f t="shared" si="86"/>
        <v>2357</v>
      </c>
      <c r="I531" s="128">
        <f t="shared" si="86"/>
        <v>0</v>
      </c>
      <c r="J531" s="128">
        <f t="shared" si="86"/>
        <v>0</v>
      </c>
      <c r="K531" s="128">
        <f t="shared" si="86"/>
        <v>0</v>
      </c>
      <c r="L531" s="129"/>
      <c r="M531" s="129"/>
      <c r="O531" s="320">
        <f>J535-O532</f>
        <v>0</v>
      </c>
      <c r="P531" s="321"/>
      <c r="Q531" s="321"/>
    </row>
    <row r="532" spans="1:17" ht="15" customHeight="1">
      <c r="A532" s="137"/>
      <c r="B532" s="177"/>
      <c r="C532" s="175" t="s">
        <v>1084</v>
      </c>
      <c r="D532" s="215" t="s">
        <v>1231</v>
      </c>
      <c r="E532" s="128">
        <f>G532+H532+I532+J532</f>
        <v>3648</v>
      </c>
      <c r="F532" s="128"/>
      <c r="G532" s="128">
        <v>2000</v>
      </c>
      <c r="H532" s="128">
        <v>1648</v>
      </c>
      <c r="I532" s="128"/>
      <c r="J532" s="129"/>
      <c r="K532" s="129"/>
      <c r="L532" s="129"/>
      <c r="M532" s="129"/>
      <c r="O532" s="322">
        <f>(J535/124%)*80.35%</f>
        <v>0</v>
      </c>
      <c r="P532" s="321"/>
      <c r="Q532" s="321"/>
    </row>
    <row r="533" spans="1:17" ht="14.25">
      <c r="A533" s="137"/>
      <c r="B533" s="177"/>
      <c r="C533" s="175" t="s">
        <v>1086</v>
      </c>
      <c r="D533" s="215" t="s">
        <v>1232</v>
      </c>
      <c r="E533" s="128">
        <f>G533+H533+I533+J533</f>
        <v>0</v>
      </c>
      <c r="F533" s="128"/>
      <c r="G533" s="128"/>
      <c r="H533" s="128"/>
      <c r="I533" s="128"/>
      <c r="J533" s="129"/>
      <c r="K533" s="129"/>
      <c r="L533" s="129"/>
      <c r="M533" s="129"/>
      <c r="O533" s="322"/>
      <c r="P533" s="321"/>
      <c r="Q533" s="321"/>
    </row>
    <row r="534" spans="1:17" ht="14.25">
      <c r="A534" s="137"/>
      <c r="B534" s="177"/>
      <c r="C534" s="174" t="s">
        <v>1088</v>
      </c>
      <c r="D534" s="215" t="s">
        <v>1233</v>
      </c>
      <c r="E534" s="128">
        <f>G534+H534+I534+J534</f>
        <v>1709</v>
      </c>
      <c r="F534" s="128"/>
      <c r="G534" s="128">
        <v>1000</v>
      </c>
      <c r="H534" s="128">
        <v>709</v>
      </c>
      <c r="I534" s="128"/>
      <c r="J534" s="129"/>
      <c r="K534" s="129"/>
      <c r="L534" s="129"/>
      <c r="M534" s="129"/>
      <c r="O534" s="123"/>
      <c r="P534" s="81"/>
      <c r="Q534" s="81"/>
    </row>
    <row r="535" spans="1:17" ht="14.25">
      <c r="A535" s="137"/>
      <c r="B535" s="177" t="s">
        <v>1234</v>
      </c>
      <c r="C535" s="177"/>
      <c r="D535" s="160" t="s">
        <v>1235</v>
      </c>
      <c r="E535" s="128">
        <f aca="true" t="shared" si="87" ref="E535:J535">E536</f>
        <v>0</v>
      </c>
      <c r="F535" s="128">
        <f t="shared" si="87"/>
        <v>0</v>
      </c>
      <c r="G535" s="128">
        <f t="shared" si="87"/>
        <v>0</v>
      </c>
      <c r="H535" s="128">
        <f t="shared" si="87"/>
        <v>0</v>
      </c>
      <c r="I535" s="128">
        <f t="shared" si="87"/>
        <v>0</v>
      </c>
      <c r="J535" s="128">
        <f t="shared" si="87"/>
        <v>0</v>
      </c>
      <c r="K535" s="129"/>
      <c r="L535" s="129"/>
      <c r="M535" s="129"/>
      <c r="O535" s="123"/>
      <c r="P535" s="323"/>
      <c r="Q535" s="81"/>
    </row>
    <row r="536" spans="1:20" ht="14.25" customHeight="1">
      <c r="A536" s="137"/>
      <c r="B536" s="177"/>
      <c r="C536" s="174" t="s">
        <v>1092</v>
      </c>
      <c r="D536" s="160" t="s">
        <v>1236</v>
      </c>
      <c r="E536" s="128"/>
      <c r="F536" s="128"/>
      <c r="G536" s="128"/>
      <c r="H536" s="128"/>
      <c r="I536" s="128"/>
      <c r="J536" s="129"/>
      <c r="K536" s="129"/>
      <c r="L536" s="129"/>
      <c r="M536" s="129"/>
      <c r="O536" s="123" t="s">
        <v>1276</v>
      </c>
      <c r="P536" s="323">
        <v>3648000</v>
      </c>
      <c r="Q536" s="81" t="s">
        <v>1277</v>
      </c>
      <c r="R536" s="80">
        <v>3648</v>
      </c>
      <c r="S536" s="322">
        <f>(R536/124%)*80.35%</f>
        <v>2363.8451612903227</v>
      </c>
      <c r="T536" s="80">
        <f>R536-S536</f>
        <v>1284.1548387096773</v>
      </c>
    </row>
    <row r="537" spans="1:17" s="151" customFormat="1" ht="18" customHeight="1">
      <c r="A537" s="165"/>
      <c r="B537" s="165" t="s">
        <v>1094</v>
      </c>
      <c r="C537" s="148"/>
      <c r="D537" s="148" t="s">
        <v>1237</v>
      </c>
      <c r="E537" s="149"/>
      <c r="F537" s="149"/>
      <c r="G537" s="149"/>
      <c r="H537" s="149"/>
      <c r="I537" s="149"/>
      <c r="J537" s="149"/>
      <c r="K537" s="150"/>
      <c r="L537" s="150"/>
      <c r="M537" s="150"/>
      <c r="O537" s="123"/>
      <c r="P537" s="323"/>
      <c r="Q537" s="81"/>
    </row>
    <row r="538" spans="1:20" ht="15">
      <c r="A538" s="217" t="s">
        <v>1238</v>
      </c>
      <c r="B538" s="218"/>
      <c r="C538" s="218"/>
      <c r="D538" s="192" t="s">
        <v>1239</v>
      </c>
      <c r="E538" s="128"/>
      <c r="F538" s="128"/>
      <c r="G538" s="128"/>
      <c r="H538" s="128"/>
      <c r="I538" s="128"/>
      <c r="J538" s="129"/>
      <c r="K538" s="129"/>
      <c r="L538" s="129"/>
      <c r="M538" s="129"/>
      <c r="O538" s="123" t="s">
        <v>1278</v>
      </c>
      <c r="P538" s="323">
        <v>1709000</v>
      </c>
      <c r="Q538" s="81" t="s">
        <v>1279</v>
      </c>
      <c r="R538" s="80">
        <v>1709</v>
      </c>
      <c r="S538" s="322">
        <f>(R538/124%)*80.35%</f>
        <v>1107.4044354838709</v>
      </c>
      <c r="T538" s="80">
        <f>R538-S538</f>
        <v>601.5955645161291</v>
      </c>
    </row>
    <row r="539" spans="1:17" ht="14.25">
      <c r="A539" s="219" t="s">
        <v>1280</v>
      </c>
      <c r="B539" s="134"/>
      <c r="C539" s="127"/>
      <c r="D539" s="192" t="s">
        <v>1241</v>
      </c>
      <c r="E539" s="128"/>
      <c r="F539" s="128"/>
      <c r="G539" s="128"/>
      <c r="H539" s="128"/>
      <c r="I539" s="128"/>
      <c r="J539" s="129"/>
      <c r="K539" s="129"/>
      <c r="L539" s="129"/>
      <c r="M539" s="129"/>
      <c r="O539" s="123"/>
      <c r="P539" s="323"/>
      <c r="Q539" s="81"/>
    </row>
    <row r="540" spans="1:20" s="151" customFormat="1" ht="18" customHeight="1">
      <c r="A540" s="255"/>
      <c r="B540" s="256" t="s">
        <v>1244</v>
      </c>
      <c r="C540" s="256"/>
      <c r="D540" s="257" t="s">
        <v>1245</v>
      </c>
      <c r="E540" s="149"/>
      <c r="F540" s="149"/>
      <c r="G540" s="149"/>
      <c r="H540" s="149"/>
      <c r="I540" s="149"/>
      <c r="J540" s="149"/>
      <c r="K540" s="150"/>
      <c r="L540" s="150"/>
      <c r="M540" s="150"/>
      <c r="P540" s="324">
        <f>SUM(P536:P538)</f>
        <v>5357000</v>
      </c>
      <c r="Q540" s="324"/>
      <c r="R540" s="324"/>
      <c r="S540" s="324">
        <f>SUM(S536:S538)</f>
        <v>3471.2495967741934</v>
      </c>
      <c r="T540" s="324">
        <f>SUM(T536:T538)</f>
        <v>1885.7504032258064</v>
      </c>
    </row>
    <row r="542" spans="1:10" ht="12.75" customHeight="1">
      <c r="A542" s="325" t="s">
        <v>1281</v>
      </c>
      <c r="B542" s="325"/>
      <c r="C542" s="326" t="s">
        <v>1282</v>
      </c>
      <c r="D542" s="326"/>
      <c r="E542" s="327"/>
      <c r="F542" s="327"/>
      <c r="G542" s="327"/>
      <c r="H542" s="327"/>
      <c r="I542" s="327"/>
      <c r="J542" s="328"/>
    </row>
    <row r="543" spans="1:10" ht="12.75">
      <c r="A543" s="325"/>
      <c r="B543" s="325"/>
      <c r="C543" s="326"/>
      <c r="D543" s="326"/>
      <c r="E543" s="327"/>
      <c r="F543" s="327"/>
      <c r="G543" s="329"/>
      <c r="H543" s="329"/>
      <c r="I543" s="327"/>
      <c r="J543" s="328"/>
    </row>
    <row r="544" spans="1:10" ht="12.75">
      <c r="A544" s="327"/>
      <c r="B544" s="327"/>
      <c r="C544" s="330"/>
      <c r="D544" s="331"/>
      <c r="E544" s="327"/>
      <c r="F544" s="327"/>
      <c r="G544" s="332"/>
      <c r="H544" s="333"/>
      <c r="I544" s="327"/>
      <c r="J544" s="328"/>
    </row>
    <row r="545" spans="1:10" ht="12.75">
      <c r="A545" s="327"/>
      <c r="B545" s="327"/>
      <c r="C545" s="334" t="s">
        <v>873</v>
      </c>
      <c r="E545" s="335" t="s">
        <v>874</v>
      </c>
      <c r="F545" s="335"/>
      <c r="G545" s="335"/>
      <c r="H545" s="327"/>
      <c r="I545" s="336"/>
      <c r="J545" s="328"/>
    </row>
    <row r="546" spans="3:7" ht="12.75">
      <c r="C546" s="334" t="s">
        <v>1283</v>
      </c>
      <c r="E546" s="335" t="s">
        <v>876</v>
      </c>
      <c r="F546" s="335"/>
      <c r="G546" s="335"/>
    </row>
    <row r="547" spans="3:7" ht="12.75">
      <c r="C547" s="334" t="s">
        <v>877</v>
      </c>
      <c r="E547" s="337"/>
      <c r="F547" s="337"/>
      <c r="G547" s="337"/>
    </row>
    <row r="548" spans="5:7" ht="12.75">
      <c r="E548" s="337"/>
      <c r="F548" s="337"/>
      <c r="G548" s="337"/>
    </row>
  </sheetData>
  <sheetProtection/>
  <mergeCells count="95">
    <mergeCell ref="E546:G546"/>
    <mergeCell ref="E545:G545"/>
    <mergeCell ref="A437:C437"/>
    <mergeCell ref="B461:C461"/>
    <mergeCell ref="A476:C476"/>
    <mergeCell ref="B489:C489"/>
    <mergeCell ref="C542:D543"/>
    <mergeCell ref="A542:B543"/>
    <mergeCell ref="B498:C498"/>
    <mergeCell ref="B540:C540"/>
    <mergeCell ref="A359:C359"/>
    <mergeCell ref="B486:C486"/>
    <mergeCell ref="B451:C451"/>
    <mergeCell ref="A477:C477"/>
    <mergeCell ref="A406:C406"/>
    <mergeCell ref="B418:C418"/>
    <mergeCell ref="A273:C273"/>
    <mergeCell ref="A334:C334"/>
    <mergeCell ref="B354:C354"/>
    <mergeCell ref="B431:C431"/>
    <mergeCell ref="A386:C386"/>
    <mergeCell ref="A405:C405"/>
    <mergeCell ref="A395:C395"/>
    <mergeCell ref="A399:C399"/>
    <mergeCell ref="B385:C385"/>
    <mergeCell ref="A387:C387"/>
    <mergeCell ref="B205:C205"/>
    <mergeCell ref="B342:C342"/>
    <mergeCell ref="A320:C320"/>
    <mergeCell ref="B315:C315"/>
    <mergeCell ref="B249:C249"/>
    <mergeCell ref="B208:C208"/>
    <mergeCell ref="B213:C213"/>
    <mergeCell ref="A272:C272"/>
    <mergeCell ref="A300:C300"/>
    <mergeCell ref="B305:C305"/>
    <mergeCell ref="A202:C202"/>
    <mergeCell ref="A203:C203"/>
    <mergeCell ref="A175:C175"/>
    <mergeCell ref="B177:C177"/>
    <mergeCell ref="B187:C187"/>
    <mergeCell ref="A192:C192"/>
    <mergeCell ref="B169:C169"/>
    <mergeCell ref="A85:C85"/>
    <mergeCell ref="A75:C75"/>
    <mergeCell ref="B99:C99"/>
    <mergeCell ref="A131:C131"/>
    <mergeCell ref="B90:C90"/>
    <mergeCell ref="B95:C95"/>
    <mergeCell ref="A144:C144"/>
    <mergeCell ref="B156:C156"/>
    <mergeCell ref="A150:C150"/>
    <mergeCell ref="A58:C58"/>
    <mergeCell ref="B70:C70"/>
    <mergeCell ref="A84:C84"/>
    <mergeCell ref="B87:C87"/>
    <mergeCell ref="B60:C60"/>
    <mergeCell ref="A151:C151"/>
    <mergeCell ref="A132:C132"/>
    <mergeCell ref="B107:C107"/>
    <mergeCell ref="A140:C140"/>
    <mergeCell ref="A222:C222"/>
    <mergeCell ref="B347:C347"/>
    <mergeCell ref="B339:C339"/>
    <mergeCell ref="A333:C333"/>
    <mergeCell ref="B281:C281"/>
    <mergeCell ref="A262:C262"/>
    <mergeCell ref="A266:C266"/>
    <mergeCell ref="A251:C251"/>
    <mergeCell ref="B248:C248"/>
    <mergeCell ref="A250:C250"/>
    <mergeCell ref="A503:C503"/>
    <mergeCell ref="B494:C494"/>
    <mergeCell ref="A466:C466"/>
    <mergeCell ref="K9:M9"/>
    <mergeCell ref="K10:K11"/>
    <mergeCell ref="L10:L11"/>
    <mergeCell ref="M10:M11"/>
    <mergeCell ref="A34:C34"/>
    <mergeCell ref="B294:C294"/>
    <mergeCell ref="B217:C217"/>
    <mergeCell ref="A5:J5"/>
    <mergeCell ref="A6:J6"/>
    <mergeCell ref="A9:C11"/>
    <mergeCell ref="E10:F10"/>
    <mergeCell ref="G10:J10"/>
    <mergeCell ref="D9:D11"/>
    <mergeCell ref="E9:F9"/>
    <mergeCell ref="B31:C31"/>
    <mergeCell ref="A15:C15"/>
    <mergeCell ref="B52:C52"/>
    <mergeCell ref="A14:C14"/>
    <mergeCell ref="A33:C33"/>
    <mergeCell ref="A23:C23"/>
    <mergeCell ref="A27:C27"/>
  </mergeCells>
  <printOptions horizontalCentered="1"/>
  <pageMargins left="0.32" right="0.16" top="0.3" bottom="0.18" header="0.22" footer="0.15"/>
  <pageSetup horizontalDpi="600" verticalDpi="600" orientation="portrait" paperSize="9" scale="7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W312"/>
  <sheetViews>
    <sheetView zoomScale="75" zoomScaleNormal="75" workbookViewId="0" topLeftCell="A1">
      <selection activeCell="P476" sqref="P476"/>
    </sheetView>
  </sheetViews>
  <sheetFormatPr defaultColWidth="9.140625" defaultRowHeight="12.75"/>
  <cols>
    <col min="1" max="1" width="7.28125" style="0" customWidth="1"/>
    <col min="3" max="3" width="67.28125" style="0" customWidth="1"/>
    <col min="4" max="4" width="8.140625" style="0" customWidth="1"/>
    <col min="5" max="5" width="12.28125" style="0" customWidth="1"/>
    <col min="6" max="6" width="11.7109375" style="0" customWidth="1"/>
    <col min="7" max="7" width="11.7109375" style="356" customWidth="1"/>
    <col min="8" max="11" width="11.7109375" style="356" hidden="1" customWidth="1"/>
    <col min="12" max="14" width="11.7109375" style="345" customWidth="1"/>
  </cols>
  <sheetData>
    <row r="1" spans="1:11" ht="15.75">
      <c r="A1" s="338" t="s">
        <v>687</v>
      </c>
      <c r="B1" s="339"/>
      <c r="C1" s="339"/>
      <c r="D1" s="340"/>
      <c r="E1" s="341"/>
      <c r="F1" s="341"/>
      <c r="G1" s="342"/>
      <c r="H1" s="342"/>
      <c r="I1" s="342"/>
      <c r="J1" s="343"/>
      <c r="K1" s="344"/>
    </row>
    <row r="2" spans="1:11" ht="15.75">
      <c r="A2" s="340" t="s">
        <v>1284</v>
      </c>
      <c r="B2" s="340"/>
      <c r="C2" s="340"/>
      <c r="D2" s="340"/>
      <c r="E2" s="341"/>
      <c r="F2" s="341"/>
      <c r="G2" s="342"/>
      <c r="H2" s="342"/>
      <c r="I2" s="342"/>
      <c r="J2" s="343"/>
      <c r="K2" s="344"/>
    </row>
    <row r="3" spans="1:11" ht="15">
      <c r="A3" s="346" t="s">
        <v>1285</v>
      </c>
      <c r="B3" s="346"/>
      <c r="C3" s="347"/>
      <c r="D3" s="340"/>
      <c r="E3" s="341"/>
      <c r="F3" s="341"/>
      <c r="G3" s="342"/>
      <c r="H3" s="342"/>
      <c r="I3" s="342"/>
      <c r="J3" s="342"/>
      <c r="K3" s="344"/>
    </row>
    <row r="4" spans="1:11" ht="18">
      <c r="A4" s="348" t="s">
        <v>1286</v>
      </c>
      <c r="B4" s="348"/>
      <c r="C4" s="348"/>
      <c r="D4" s="348"/>
      <c r="E4" s="348"/>
      <c r="F4" s="348"/>
      <c r="G4" s="348"/>
      <c r="H4" s="348"/>
      <c r="I4" s="348"/>
      <c r="J4" s="349"/>
      <c r="K4" s="344"/>
    </row>
    <row r="5" spans="1:11" ht="18">
      <c r="A5" s="348" t="s">
        <v>1287</v>
      </c>
      <c r="B5" s="348"/>
      <c r="C5" s="348"/>
      <c r="D5" s="348"/>
      <c r="E5" s="348"/>
      <c r="F5" s="348"/>
      <c r="G5" s="348"/>
      <c r="H5" s="348"/>
      <c r="I5" s="348"/>
      <c r="J5" s="349"/>
      <c r="K5" s="344"/>
    </row>
    <row r="6" spans="4:11" ht="14.25">
      <c r="D6" s="350"/>
      <c r="E6" s="351"/>
      <c r="F6" s="351"/>
      <c r="G6" s="344"/>
      <c r="H6" s="344"/>
      <c r="I6" s="352"/>
      <c r="J6" s="344"/>
      <c r="K6" s="344"/>
    </row>
    <row r="7" spans="1:13" ht="24" customHeight="1">
      <c r="A7" s="353" t="s">
        <v>1288</v>
      </c>
      <c r="B7" s="353"/>
      <c r="C7" s="353"/>
      <c r="E7" s="354"/>
      <c r="F7" s="355"/>
      <c r="G7" s="355"/>
      <c r="H7" s="355"/>
      <c r="I7" s="355"/>
      <c r="K7" s="344"/>
      <c r="M7" s="357" t="s">
        <v>883</v>
      </c>
    </row>
    <row r="8" spans="1:14" ht="21" customHeight="1">
      <c r="A8" s="95" t="s">
        <v>884</v>
      </c>
      <c r="B8" s="95"/>
      <c r="C8" s="95"/>
      <c r="D8" s="95" t="s">
        <v>1289</v>
      </c>
      <c r="E8" s="95" t="s">
        <v>885</v>
      </c>
      <c r="F8" s="358" t="s">
        <v>886</v>
      </c>
      <c r="G8" s="359"/>
      <c r="H8" s="360"/>
      <c r="I8" s="360"/>
      <c r="J8" s="360"/>
      <c r="K8" s="361"/>
      <c r="L8" s="362" t="s">
        <v>887</v>
      </c>
      <c r="M8" s="362"/>
      <c r="N8" s="362"/>
    </row>
    <row r="9" spans="1:14" ht="20.25" customHeight="1">
      <c r="A9" s="95"/>
      <c r="B9" s="95"/>
      <c r="C9" s="95"/>
      <c r="D9" s="95"/>
      <c r="E9" s="95"/>
      <c r="F9" s="95" t="s">
        <v>888</v>
      </c>
      <c r="G9" s="95"/>
      <c r="H9" s="363" t="s">
        <v>889</v>
      </c>
      <c r="I9" s="363"/>
      <c r="J9" s="363"/>
      <c r="K9" s="363"/>
      <c r="L9" s="364">
        <v>2015</v>
      </c>
      <c r="M9" s="364">
        <v>2016</v>
      </c>
      <c r="N9" s="364">
        <v>2017</v>
      </c>
    </row>
    <row r="10" spans="1:22" ht="44.25" customHeight="1">
      <c r="A10" s="95"/>
      <c r="B10" s="95"/>
      <c r="C10" s="95"/>
      <c r="D10" s="95"/>
      <c r="E10" s="95"/>
      <c r="F10" s="365" t="s">
        <v>1290</v>
      </c>
      <c r="G10" s="366" t="s">
        <v>1291</v>
      </c>
      <c r="H10" s="367" t="s">
        <v>1292</v>
      </c>
      <c r="I10" s="367" t="s">
        <v>1293</v>
      </c>
      <c r="J10" s="367" t="s">
        <v>1294</v>
      </c>
      <c r="K10" s="367" t="s">
        <v>1295</v>
      </c>
      <c r="L10" s="364"/>
      <c r="M10" s="364"/>
      <c r="N10" s="364"/>
      <c r="T10" s="368">
        <v>1.09</v>
      </c>
      <c r="U10" s="368">
        <v>1.05</v>
      </c>
      <c r="V10" s="369">
        <v>1.07</v>
      </c>
    </row>
    <row r="11" spans="1:23" ht="18">
      <c r="A11" s="370" t="s">
        <v>1296</v>
      </c>
      <c r="B11" s="371"/>
      <c r="C11" s="372"/>
      <c r="D11" s="373">
        <v>1</v>
      </c>
      <c r="E11" s="374" t="s">
        <v>1297</v>
      </c>
      <c r="F11" s="375">
        <f aca="true" t="shared" si="0" ref="F11:N11">F12+F44+F48</f>
        <v>0</v>
      </c>
      <c r="G11" s="376">
        <f t="shared" si="0"/>
        <v>1750</v>
      </c>
      <c r="H11" s="376">
        <f t="shared" si="0"/>
        <v>1750</v>
      </c>
      <c r="I11" s="376">
        <f t="shared" si="0"/>
        <v>0</v>
      </c>
      <c r="J11" s="376">
        <f t="shared" si="0"/>
        <v>0</v>
      </c>
      <c r="K11" s="376">
        <f t="shared" si="0"/>
        <v>0</v>
      </c>
      <c r="L11" s="376">
        <f t="shared" si="0"/>
        <v>1840</v>
      </c>
      <c r="M11" s="376">
        <f t="shared" si="0"/>
        <v>1895</v>
      </c>
      <c r="N11" s="376">
        <f t="shared" si="0"/>
        <v>1985</v>
      </c>
      <c r="O11" s="345">
        <f aca="true" t="shared" si="1" ref="O11:V11">G11</f>
        <v>1750</v>
      </c>
      <c r="P11" s="345">
        <f t="shared" si="1"/>
        <v>1750</v>
      </c>
      <c r="Q11" s="345">
        <f t="shared" si="1"/>
        <v>0</v>
      </c>
      <c r="R11" s="345">
        <f t="shared" si="1"/>
        <v>0</v>
      </c>
      <c r="S11" s="345">
        <f t="shared" si="1"/>
        <v>0</v>
      </c>
      <c r="T11" s="345">
        <f t="shared" si="1"/>
        <v>1840</v>
      </c>
      <c r="U11" s="345">
        <f t="shared" si="1"/>
        <v>1895</v>
      </c>
      <c r="V11" s="345">
        <f t="shared" si="1"/>
        <v>1985</v>
      </c>
      <c r="W11" s="377" t="s">
        <v>1298</v>
      </c>
    </row>
    <row r="12" spans="1:23" ht="15.75">
      <c r="A12" s="378" t="s">
        <v>1299</v>
      </c>
      <c r="B12" s="379"/>
      <c r="C12" s="380"/>
      <c r="D12" s="381">
        <v>2</v>
      </c>
      <c r="E12" s="382" t="s">
        <v>1297</v>
      </c>
      <c r="F12" s="383">
        <f aca="true" t="shared" si="2" ref="F12:N12">F15</f>
        <v>0</v>
      </c>
      <c r="G12" s="384">
        <f t="shared" si="2"/>
        <v>750</v>
      </c>
      <c r="H12" s="384">
        <f t="shared" si="2"/>
        <v>750</v>
      </c>
      <c r="I12" s="384">
        <f t="shared" si="2"/>
        <v>0</v>
      </c>
      <c r="J12" s="384">
        <f t="shared" si="2"/>
        <v>0</v>
      </c>
      <c r="K12" s="384">
        <f t="shared" si="2"/>
        <v>0</v>
      </c>
      <c r="L12" s="384">
        <f t="shared" si="2"/>
        <v>750</v>
      </c>
      <c r="M12" s="384">
        <f t="shared" si="2"/>
        <v>750</v>
      </c>
      <c r="N12" s="384">
        <f t="shared" si="2"/>
        <v>760</v>
      </c>
      <c r="O12" s="345">
        <f aca="true" t="shared" si="3" ref="O12:V12">G54</f>
        <v>1750</v>
      </c>
      <c r="P12" s="345">
        <f t="shared" si="3"/>
        <v>1750</v>
      </c>
      <c r="Q12" s="345">
        <f t="shared" si="3"/>
        <v>0</v>
      </c>
      <c r="R12" s="345">
        <f t="shared" si="3"/>
        <v>0</v>
      </c>
      <c r="S12" s="345">
        <f t="shared" si="3"/>
        <v>0</v>
      </c>
      <c r="T12" s="345">
        <f t="shared" si="3"/>
        <v>1840</v>
      </c>
      <c r="U12" s="345">
        <f t="shared" si="3"/>
        <v>1895</v>
      </c>
      <c r="V12" s="345">
        <f t="shared" si="3"/>
        <v>1985</v>
      </c>
      <c r="W12" s="377" t="s">
        <v>1300</v>
      </c>
    </row>
    <row r="13" spans="1:23" ht="15">
      <c r="A13" s="385" t="s">
        <v>741</v>
      </c>
      <c r="B13" s="386"/>
      <c r="C13" s="386"/>
      <c r="D13" s="381">
        <v>3</v>
      </c>
      <c r="E13" s="382" t="s">
        <v>1301</v>
      </c>
      <c r="F13" s="383">
        <f aca="true" t="shared" si="4" ref="F13:N13">F14</f>
        <v>0</v>
      </c>
      <c r="G13" s="384">
        <f t="shared" si="4"/>
        <v>0</v>
      </c>
      <c r="H13" s="384">
        <f t="shared" si="4"/>
        <v>0</v>
      </c>
      <c r="I13" s="384">
        <f t="shared" si="4"/>
        <v>0</v>
      </c>
      <c r="J13" s="384">
        <f t="shared" si="4"/>
        <v>0</v>
      </c>
      <c r="K13" s="384">
        <f t="shared" si="4"/>
        <v>0</v>
      </c>
      <c r="L13" s="384">
        <f t="shared" si="4"/>
        <v>0</v>
      </c>
      <c r="M13" s="384">
        <f t="shared" si="4"/>
        <v>0</v>
      </c>
      <c r="N13" s="384">
        <f t="shared" si="4"/>
        <v>0</v>
      </c>
      <c r="O13" s="345">
        <f aca="true" t="shared" si="5" ref="O13:V13">O11-O12</f>
        <v>0</v>
      </c>
      <c r="P13" s="345">
        <f t="shared" si="5"/>
        <v>0</v>
      </c>
      <c r="Q13" s="345">
        <f t="shared" si="5"/>
        <v>0</v>
      </c>
      <c r="R13" s="345">
        <f t="shared" si="5"/>
        <v>0</v>
      </c>
      <c r="S13" s="345">
        <f t="shared" si="5"/>
        <v>0</v>
      </c>
      <c r="T13" s="345">
        <f t="shared" si="5"/>
        <v>0</v>
      </c>
      <c r="U13" s="345">
        <f t="shared" si="5"/>
        <v>0</v>
      </c>
      <c r="V13" s="345">
        <f t="shared" si="5"/>
        <v>0</v>
      </c>
      <c r="W13" s="377" t="s">
        <v>1302</v>
      </c>
    </row>
    <row r="14" spans="1:14" ht="15.75">
      <c r="A14" s="378"/>
      <c r="B14" s="387" t="s">
        <v>1303</v>
      </c>
      <c r="C14" s="388"/>
      <c r="D14" s="381">
        <v>4</v>
      </c>
      <c r="E14" s="389" t="s">
        <v>1304</v>
      </c>
      <c r="F14" s="390"/>
      <c r="G14" s="391">
        <f>H14+I14+J14+K14</f>
        <v>0</v>
      </c>
      <c r="H14" s="391"/>
      <c r="I14" s="391"/>
      <c r="J14" s="391"/>
      <c r="K14" s="392"/>
      <c r="L14" s="392"/>
      <c r="M14" s="392"/>
      <c r="N14" s="392"/>
    </row>
    <row r="15" spans="1:18" ht="15">
      <c r="A15" s="393" t="s">
        <v>1305</v>
      </c>
      <c r="B15" s="394"/>
      <c r="C15" s="395"/>
      <c r="D15" s="381">
        <v>5</v>
      </c>
      <c r="E15" s="389"/>
      <c r="F15" s="390">
        <f aca="true" t="shared" si="6" ref="F15:N15">F16+F22</f>
        <v>0</v>
      </c>
      <c r="G15" s="384">
        <f t="shared" si="6"/>
        <v>750</v>
      </c>
      <c r="H15" s="384">
        <f t="shared" si="6"/>
        <v>750</v>
      </c>
      <c r="I15" s="384">
        <f t="shared" si="6"/>
        <v>0</v>
      </c>
      <c r="J15" s="384">
        <f t="shared" si="6"/>
        <v>0</v>
      </c>
      <c r="K15" s="384">
        <f t="shared" si="6"/>
        <v>0</v>
      </c>
      <c r="L15" s="384">
        <f t="shared" si="6"/>
        <v>750</v>
      </c>
      <c r="M15" s="384">
        <f t="shared" si="6"/>
        <v>750</v>
      </c>
      <c r="N15" s="384">
        <f t="shared" si="6"/>
        <v>760</v>
      </c>
      <c r="P15" s="345"/>
      <c r="Q15" s="345"/>
      <c r="R15" s="345"/>
    </row>
    <row r="16" spans="1:14" ht="15">
      <c r="A16" s="385" t="s">
        <v>1306</v>
      </c>
      <c r="B16" s="395"/>
      <c r="C16" s="396"/>
      <c r="D16" s="381">
        <v>6</v>
      </c>
      <c r="E16" s="389"/>
      <c r="F16" s="390"/>
      <c r="G16" s="391"/>
      <c r="H16" s="391"/>
      <c r="I16" s="397"/>
      <c r="J16" s="397"/>
      <c r="K16" s="392"/>
      <c r="L16" s="392"/>
      <c r="M16" s="392"/>
      <c r="N16" s="392"/>
    </row>
    <row r="17" spans="1:14" ht="15">
      <c r="A17" s="385" t="s">
        <v>1307</v>
      </c>
      <c r="B17" s="388"/>
      <c r="C17" s="396"/>
      <c r="D17" s="381">
        <v>7</v>
      </c>
      <c r="E17" s="389" t="s">
        <v>1308</v>
      </c>
      <c r="F17" s="390">
        <f>SUM(F18:F21)</f>
        <v>0</v>
      </c>
      <c r="G17" s="384">
        <f>SUM(G19:G21)</f>
        <v>0</v>
      </c>
      <c r="H17" s="384">
        <f aca="true" t="shared" si="7" ref="H17:N17">SUM(H18:H21)</f>
        <v>0</v>
      </c>
      <c r="I17" s="384">
        <f t="shared" si="7"/>
        <v>0</v>
      </c>
      <c r="J17" s="384">
        <f t="shared" si="7"/>
        <v>0</v>
      </c>
      <c r="K17" s="384">
        <f t="shared" si="7"/>
        <v>0</v>
      </c>
      <c r="L17" s="384">
        <f t="shared" si="7"/>
        <v>0</v>
      </c>
      <c r="M17" s="384">
        <f t="shared" si="7"/>
        <v>0</v>
      </c>
      <c r="N17" s="384">
        <f t="shared" si="7"/>
        <v>0</v>
      </c>
    </row>
    <row r="18" spans="1:14" ht="15">
      <c r="A18" s="385"/>
      <c r="B18" s="388" t="s">
        <v>1309</v>
      </c>
      <c r="C18" s="396"/>
      <c r="D18" s="381">
        <v>8</v>
      </c>
      <c r="E18" s="389" t="s">
        <v>1310</v>
      </c>
      <c r="F18" s="390"/>
      <c r="G18" s="391">
        <f>H18+I18+J18+K18</f>
        <v>0</v>
      </c>
      <c r="H18" s="384"/>
      <c r="I18" s="384"/>
      <c r="J18" s="384"/>
      <c r="K18" s="384"/>
      <c r="L18" s="384"/>
      <c r="M18" s="384"/>
      <c r="N18" s="384"/>
    </row>
    <row r="19" spans="1:14" ht="15">
      <c r="A19" s="398"/>
      <c r="B19" s="387" t="s">
        <v>1311</v>
      </c>
      <c r="C19" s="388"/>
      <c r="D19" s="381">
        <v>9</v>
      </c>
      <c r="E19" s="399" t="s">
        <v>1312</v>
      </c>
      <c r="F19" s="400"/>
      <c r="G19" s="391">
        <f>H19+I19+J19+K19</f>
        <v>0</v>
      </c>
      <c r="H19" s="391"/>
      <c r="I19" s="397"/>
      <c r="J19" s="397"/>
      <c r="K19" s="392"/>
      <c r="L19" s="392"/>
      <c r="M19" s="392"/>
      <c r="N19" s="392"/>
    </row>
    <row r="20" spans="1:14" ht="15">
      <c r="A20" s="393"/>
      <c r="B20" s="387" t="s">
        <v>1313</v>
      </c>
      <c r="C20" s="388"/>
      <c r="D20" s="381">
        <v>10</v>
      </c>
      <c r="E20" s="401" t="s">
        <v>1314</v>
      </c>
      <c r="F20" s="402"/>
      <c r="G20" s="391">
        <f>H20+I20+J20+K20</f>
        <v>0</v>
      </c>
      <c r="H20" s="391"/>
      <c r="I20" s="397"/>
      <c r="J20" s="397"/>
      <c r="K20" s="392"/>
      <c r="L20" s="392"/>
      <c r="M20" s="392"/>
      <c r="N20" s="392"/>
    </row>
    <row r="21" spans="1:14" ht="15">
      <c r="A21" s="393"/>
      <c r="B21" s="387" t="s">
        <v>1315</v>
      </c>
      <c r="C21" s="388"/>
      <c r="D21" s="381">
        <v>11</v>
      </c>
      <c r="E21" s="401" t="s">
        <v>1316</v>
      </c>
      <c r="F21" s="402"/>
      <c r="G21" s="391">
        <f>H21+I21+J21+K21</f>
        <v>0</v>
      </c>
      <c r="H21" s="391"/>
      <c r="I21" s="397"/>
      <c r="J21" s="397"/>
      <c r="K21" s="392"/>
      <c r="L21" s="392"/>
      <c r="M21" s="392"/>
      <c r="N21" s="392"/>
    </row>
    <row r="22" spans="1:14" ht="15">
      <c r="A22" s="393" t="s">
        <v>1317</v>
      </c>
      <c r="B22" s="395"/>
      <c r="C22" s="395"/>
      <c r="D22" s="381">
        <v>12</v>
      </c>
      <c r="E22" s="403"/>
      <c r="F22" s="404">
        <f aca="true" t="shared" si="8" ref="F22:N22">F23+F33+F35+F37+F39</f>
        <v>0</v>
      </c>
      <c r="G22" s="384">
        <f t="shared" si="8"/>
        <v>750</v>
      </c>
      <c r="H22" s="384">
        <f t="shared" si="8"/>
        <v>750</v>
      </c>
      <c r="I22" s="384">
        <f t="shared" si="8"/>
        <v>0</v>
      </c>
      <c r="J22" s="384">
        <f t="shared" si="8"/>
        <v>0</v>
      </c>
      <c r="K22" s="384">
        <f t="shared" si="8"/>
        <v>0</v>
      </c>
      <c r="L22" s="384">
        <f t="shared" si="8"/>
        <v>750</v>
      </c>
      <c r="M22" s="384">
        <f t="shared" si="8"/>
        <v>750</v>
      </c>
      <c r="N22" s="384">
        <f t="shared" si="8"/>
        <v>760</v>
      </c>
    </row>
    <row r="23" spans="1:14" ht="15">
      <c r="A23" s="393" t="s">
        <v>1318</v>
      </c>
      <c r="B23" s="388"/>
      <c r="C23" s="396"/>
      <c r="D23" s="381">
        <v>13</v>
      </c>
      <c r="E23" s="405" t="s">
        <v>1319</v>
      </c>
      <c r="F23" s="404">
        <f aca="true" t="shared" si="9" ref="F23:N23">SUM(F24:F32)</f>
        <v>0</v>
      </c>
      <c r="G23" s="384">
        <f t="shared" si="9"/>
        <v>750</v>
      </c>
      <c r="H23" s="384">
        <f t="shared" si="9"/>
        <v>750</v>
      </c>
      <c r="I23" s="384">
        <f t="shared" si="9"/>
        <v>0</v>
      </c>
      <c r="J23" s="384">
        <f t="shared" si="9"/>
        <v>0</v>
      </c>
      <c r="K23" s="384">
        <f t="shared" si="9"/>
        <v>0</v>
      </c>
      <c r="L23" s="384">
        <f t="shared" si="9"/>
        <v>750</v>
      </c>
      <c r="M23" s="384">
        <f t="shared" si="9"/>
        <v>750</v>
      </c>
      <c r="N23" s="384">
        <f t="shared" si="9"/>
        <v>760</v>
      </c>
    </row>
    <row r="24" spans="1:14" ht="15">
      <c r="A24" s="398"/>
      <c r="B24" s="387" t="s">
        <v>1320</v>
      </c>
      <c r="C24" s="388"/>
      <c r="D24" s="381">
        <v>14</v>
      </c>
      <c r="E24" s="389" t="s">
        <v>1321</v>
      </c>
      <c r="F24" s="390"/>
      <c r="G24" s="391">
        <f aca="true" t="shared" si="10" ref="G24:G32">H24+I24+J24+K24</f>
        <v>0</v>
      </c>
      <c r="H24" s="406"/>
      <c r="I24" s="406"/>
      <c r="J24" s="406"/>
      <c r="K24" s="407"/>
      <c r="L24" s="407"/>
      <c r="M24" s="407"/>
      <c r="N24" s="407"/>
    </row>
    <row r="25" spans="1:14" ht="15">
      <c r="A25" s="398"/>
      <c r="B25" s="387" t="s">
        <v>1322</v>
      </c>
      <c r="C25" s="388"/>
      <c r="D25" s="381">
        <v>15</v>
      </c>
      <c r="E25" s="389" t="s">
        <v>1323</v>
      </c>
      <c r="F25" s="390"/>
      <c r="G25" s="391">
        <f t="shared" si="10"/>
        <v>0</v>
      </c>
      <c r="H25" s="391"/>
      <c r="I25" s="391"/>
      <c r="J25" s="391"/>
      <c r="K25" s="392"/>
      <c r="L25" s="392"/>
      <c r="M25" s="392"/>
      <c r="N25" s="392"/>
    </row>
    <row r="26" spans="1:19" s="416" customFormat="1" ht="15">
      <c r="A26" s="408"/>
      <c r="B26" s="409" t="s">
        <v>1324</v>
      </c>
      <c r="C26" s="410"/>
      <c r="D26" s="411">
        <v>16</v>
      </c>
      <c r="E26" s="412" t="s">
        <v>1325</v>
      </c>
      <c r="F26" s="413"/>
      <c r="G26" s="414">
        <f t="shared" si="10"/>
        <v>750</v>
      </c>
      <c r="H26" s="414">
        <v>750</v>
      </c>
      <c r="I26" s="414"/>
      <c r="J26" s="414"/>
      <c r="K26" s="415"/>
      <c r="L26" s="415">
        <v>750</v>
      </c>
      <c r="M26" s="415">
        <v>750</v>
      </c>
      <c r="N26" s="415">
        <v>760</v>
      </c>
      <c r="P26" s="417"/>
      <c r="Q26" s="417"/>
      <c r="R26" s="417"/>
      <c r="S26" s="417"/>
    </row>
    <row r="27" spans="1:14" ht="15">
      <c r="A27" s="418"/>
      <c r="B27" s="387" t="s">
        <v>1326</v>
      </c>
      <c r="C27" s="388"/>
      <c r="D27" s="381">
        <v>17</v>
      </c>
      <c r="E27" s="389" t="s">
        <v>1327</v>
      </c>
      <c r="F27" s="390"/>
      <c r="G27" s="391">
        <f t="shared" si="10"/>
        <v>0</v>
      </c>
      <c r="H27" s="391"/>
      <c r="I27" s="391"/>
      <c r="J27" s="391"/>
      <c r="K27" s="392"/>
      <c r="L27" s="392"/>
      <c r="M27" s="392"/>
      <c r="N27" s="392"/>
    </row>
    <row r="28" spans="1:14" ht="14.25">
      <c r="A28" s="419"/>
      <c r="B28" s="387" t="s">
        <v>1328</v>
      </c>
      <c r="C28" s="388"/>
      <c r="D28" s="381">
        <v>18</v>
      </c>
      <c r="E28" s="389" t="s">
        <v>1329</v>
      </c>
      <c r="F28" s="390"/>
      <c r="G28" s="391">
        <f t="shared" si="10"/>
        <v>0</v>
      </c>
      <c r="H28" s="391"/>
      <c r="I28" s="391"/>
      <c r="J28" s="391"/>
      <c r="K28" s="392"/>
      <c r="L28" s="392"/>
      <c r="M28" s="392"/>
      <c r="N28" s="392"/>
    </row>
    <row r="29" spans="1:14" ht="14.25">
      <c r="A29" s="419"/>
      <c r="B29" s="387" t="s">
        <v>1330</v>
      </c>
      <c r="C29" s="388"/>
      <c r="D29" s="381">
        <v>19</v>
      </c>
      <c r="E29" s="389" t="s">
        <v>1331</v>
      </c>
      <c r="F29" s="390"/>
      <c r="G29" s="391">
        <f t="shared" si="10"/>
        <v>0</v>
      </c>
      <c r="H29" s="391"/>
      <c r="I29" s="391"/>
      <c r="J29" s="391"/>
      <c r="K29" s="392"/>
      <c r="L29" s="392"/>
      <c r="M29" s="392"/>
      <c r="N29" s="392"/>
    </row>
    <row r="30" spans="1:14" ht="14.25">
      <c r="A30" s="419"/>
      <c r="B30" s="387" t="s">
        <v>1332</v>
      </c>
      <c r="C30" s="388"/>
      <c r="D30" s="381">
        <v>20</v>
      </c>
      <c r="E30" s="389" t="s">
        <v>1333</v>
      </c>
      <c r="F30" s="390"/>
      <c r="G30" s="391">
        <f t="shared" si="10"/>
        <v>0</v>
      </c>
      <c r="H30" s="391"/>
      <c r="I30" s="391"/>
      <c r="J30" s="391"/>
      <c r="K30" s="392"/>
      <c r="L30" s="392"/>
      <c r="M30" s="392"/>
      <c r="N30" s="392"/>
    </row>
    <row r="31" spans="1:14" ht="14.25">
      <c r="A31" s="419"/>
      <c r="B31" s="387" t="s">
        <v>1334</v>
      </c>
      <c r="C31" s="388"/>
      <c r="D31" s="381">
        <v>21</v>
      </c>
      <c r="E31" s="389" t="s">
        <v>1335</v>
      </c>
      <c r="F31" s="390"/>
      <c r="G31" s="391">
        <f t="shared" si="10"/>
        <v>0</v>
      </c>
      <c r="H31" s="391"/>
      <c r="I31" s="391"/>
      <c r="J31" s="391"/>
      <c r="K31" s="392"/>
      <c r="L31" s="392"/>
      <c r="M31" s="392"/>
      <c r="N31" s="392"/>
    </row>
    <row r="32" spans="1:14" ht="15">
      <c r="A32" s="418"/>
      <c r="B32" s="387" t="s">
        <v>1336</v>
      </c>
      <c r="C32" s="388"/>
      <c r="D32" s="381">
        <v>22</v>
      </c>
      <c r="E32" s="405" t="s">
        <v>1337</v>
      </c>
      <c r="F32" s="404"/>
      <c r="G32" s="391">
        <f t="shared" si="10"/>
        <v>0</v>
      </c>
      <c r="H32" s="391"/>
      <c r="I32" s="391"/>
      <c r="J32" s="391"/>
      <c r="K32" s="392"/>
      <c r="L32" s="392"/>
      <c r="M32" s="392"/>
      <c r="N32" s="392"/>
    </row>
    <row r="33" spans="1:14" ht="15">
      <c r="A33" s="398" t="s">
        <v>1338</v>
      </c>
      <c r="B33" s="388"/>
      <c r="C33" s="420"/>
      <c r="D33" s="381">
        <v>23</v>
      </c>
      <c r="E33" s="389" t="s">
        <v>1339</v>
      </c>
      <c r="F33" s="390">
        <f aca="true" t="shared" si="11" ref="F33:N33">SUM(F34)</f>
        <v>0</v>
      </c>
      <c r="G33" s="384">
        <f t="shared" si="11"/>
        <v>0</v>
      </c>
      <c r="H33" s="384">
        <f t="shared" si="11"/>
        <v>0</v>
      </c>
      <c r="I33" s="384">
        <f t="shared" si="11"/>
        <v>0</v>
      </c>
      <c r="J33" s="384">
        <f t="shared" si="11"/>
        <v>0</v>
      </c>
      <c r="K33" s="384">
        <f t="shared" si="11"/>
        <v>0</v>
      </c>
      <c r="L33" s="384">
        <f t="shared" si="11"/>
        <v>0</v>
      </c>
      <c r="M33" s="384">
        <f t="shared" si="11"/>
        <v>0</v>
      </c>
      <c r="N33" s="384">
        <f t="shared" si="11"/>
        <v>0</v>
      </c>
    </row>
    <row r="34" spans="1:14" ht="15">
      <c r="A34" s="418"/>
      <c r="B34" s="395" t="s">
        <v>1340</v>
      </c>
      <c r="C34" s="388"/>
      <c r="D34" s="381">
        <v>24</v>
      </c>
      <c r="E34" s="389" t="s">
        <v>1341</v>
      </c>
      <c r="F34" s="390"/>
      <c r="G34" s="391">
        <f>H34+I34+J34+K34</f>
        <v>0</v>
      </c>
      <c r="H34" s="391"/>
      <c r="I34" s="391"/>
      <c r="J34" s="391"/>
      <c r="K34" s="392"/>
      <c r="L34" s="392"/>
      <c r="M34" s="392"/>
      <c r="N34" s="392"/>
    </row>
    <row r="35" spans="1:14" ht="15">
      <c r="A35" s="398" t="s">
        <v>1342</v>
      </c>
      <c r="B35" s="388"/>
      <c r="C35" s="395"/>
      <c r="D35" s="381">
        <v>25</v>
      </c>
      <c r="E35" s="389" t="s">
        <v>1343</v>
      </c>
      <c r="F35" s="390">
        <f aca="true" t="shared" si="12" ref="F35:N35">SUM(F36)</f>
        <v>0</v>
      </c>
      <c r="G35" s="384">
        <f t="shared" si="12"/>
        <v>0</v>
      </c>
      <c r="H35" s="384">
        <f t="shared" si="12"/>
        <v>0</v>
      </c>
      <c r="I35" s="384">
        <f t="shared" si="12"/>
        <v>0</v>
      </c>
      <c r="J35" s="384">
        <f t="shared" si="12"/>
        <v>0</v>
      </c>
      <c r="K35" s="384">
        <f t="shared" si="12"/>
        <v>0</v>
      </c>
      <c r="L35" s="384">
        <f t="shared" si="12"/>
        <v>0</v>
      </c>
      <c r="M35" s="384">
        <f t="shared" si="12"/>
        <v>0</v>
      </c>
      <c r="N35" s="384">
        <f t="shared" si="12"/>
        <v>0</v>
      </c>
    </row>
    <row r="36" spans="1:14" ht="15">
      <c r="A36" s="398"/>
      <c r="B36" s="395" t="s">
        <v>1344</v>
      </c>
      <c r="C36" s="388"/>
      <c r="D36" s="381">
        <v>26</v>
      </c>
      <c r="E36" s="389" t="s">
        <v>1345</v>
      </c>
      <c r="F36" s="390"/>
      <c r="G36" s="391">
        <f>H36+I36+J36+K36</f>
        <v>0</v>
      </c>
      <c r="H36" s="391"/>
      <c r="I36" s="391"/>
      <c r="J36" s="391"/>
      <c r="K36" s="391"/>
      <c r="L36" s="391"/>
      <c r="M36" s="391"/>
      <c r="N36" s="391"/>
    </row>
    <row r="37" spans="1:14" ht="15">
      <c r="A37" s="398" t="s">
        <v>1346</v>
      </c>
      <c r="B37" s="388"/>
      <c r="C37" s="395"/>
      <c r="D37" s="381">
        <v>27</v>
      </c>
      <c r="E37" s="389" t="s">
        <v>1347</v>
      </c>
      <c r="F37" s="390">
        <f aca="true" t="shared" si="13" ref="F37:N37">SUM(F38)</f>
        <v>0</v>
      </c>
      <c r="G37" s="384">
        <f t="shared" si="13"/>
        <v>0</v>
      </c>
      <c r="H37" s="384">
        <f t="shared" si="13"/>
        <v>0</v>
      </c>
      <c r="I37" s="384">
        <f t="shared" si="13"/>
        <v>0</v>
      </c>
      <c r="J37" s="384">
        <f t="shared" si="13"/>
        <v>0</v>
      </c>
      <c r="K37" s="384">
        <f t="shared" si="13"/>
        <v>0</v>
      </c>
      <c r="L37" s="384">
        <f t="shared" si="13"/>
        <v>0</v>
      </c>
      <c r="M37" s="384">
        <f t="shared" si="13"/>
        <v>0</v>
      </c>
      <c r="N37" s="384">
        <f t="shared" si="13"/>
        <v>0</v>
      </c>
    </row>
    <row r="38" spans="1:14" ht="15">
      <c r="A38" s="398"/>
      <c r="B38" s="387" t="s">
        <v>1348</v>
      </c>
      <c r="C38" s="388"/>
      <c r="D38" s="381">
        <v>28</v>
      </c>
      <c r="E38" s="389" t="s">
        <v>1349</v>
      </c>
      <c r="F38" s="390"/>
      <c r="G38" s="391">
        <f>H38+I38+J38+K38</f>
        <v>0</v>
      </c>
      <c r="H38" s="391"/>
      <c r="I38" s="391"/>
      <c r="J38" s="391"/>
      <c r="K38" s="391"/>
      <c r="L38" s="391"/>
      <c r="M38" s="391"/>
      <c r="N38" s="391"/>
    </row>
    <row r="39" spans="1:14" ht="15">
      <c r="A39" s="385" t="s">
        <v>1350</v>
      </c>
      <c r="B39" s="386"/>
      <c r="C39" s="386"/>
      <c r="D39" s="381">
        <v>29</v>
      </c>
      <c r="E39" s="389" t="s">
        <v>1351</v>
      </c>
      <c r="F39" s="390">
        <f aca="true" t="shared" si="14" ref="F39:N39">SUM(F40:F43)</f>
        <v>0</v>
      </c>
      <c r="G39" s="384">
        <f t="shared" si="14"/>
        <v>0</v>
      </c>
      <c r="H39" s="384">
        <f t="shared" si="14"/>
        <v>0</v>
      </c>
      <c r="I39" s="384">
        <f t="shared" si="14"/>
        <v>0</v>
      </c>
      <c r="J39" s="384">
        <f t="shared" si="14"/>
        <v>0</v>
      </c>
      <c r="K39" s="384">
        <f t="shared" si="14"/>
        <v>0</v>
      </c>
      <c r="L39" s="384">
        <f t="shared" si="14"/>
        <v>0</v>
      </c>
      <c r="M39" s="384">
        <f t="shared" si="14"/>
        <v>0</v>
      </c>
      <c r="N39" s="384">
        <f t="shared" si="14"/>
        <v>0</v>
      </c>
    </row>
    <row r="40" spans="1:14" ht="15">
      <c r="A40" s="385"/>
      <c r="B40" s="387" t="s">
        <v>1352</v>
      </c>
      <c r="C40" s="388"/>
      <c r="D40" s="381">
        <v>30</v>
      </c>
      <c r="E40" s="389" t="s">
        <v>1353</v>
      </c>
      <c r="F40" s="390"/>
      <c r="G40" s="391">
        <f>H40+I40+J40+K40</f>
        <v>0</v>
      </c>
      <c r="H40" s="391"/>
      <c r="I40" s="391"/>
      <c r="J40" s="391"/>
      <c r="K40" s="391"/>
      <c r="L40" s="391"/>
      <c r="M40" s="391"/>
      <c r="N40" s="391"/>
    </row>
    <row r="41" spans="1:14" ht="28.5" customHeight="1">
      <c r="A41" s="385"/>
      <c r="B41" s="421" t="s">
        <v>1354</v>
      </c>
      <c r="C41" s="421"/>
      <c r="D41" s="381"/>
      <c r="E41" s="422" t="s">
        <v>1355</v>
      </c>
      <c r="F41" s="390"/>
      <c r="G41" s="391">
        <f>H41+I41+J41+K41</f>
        <v>-10</v>
      </c>
      <c r="H41" s="391">
        <v>-10</v>
      </c>
      <c r="I41" s="391"/>
      <c r="J41" s="391"/>
      <c r="K41" s="391"/>
      <c r="L41" s="391"/>
      <c r="M41" s="391"/>
      <c r="N41" s="391"/>
    </row>
    <row r="42" spans="1:14" ht="27" customHeight="1">
      <c r="A42" s="385"/>
      <c r="B42" s="423" t="s">
        <v>1356</v>
      </c>
      <c r="C42" s="155"/>
      <c r="D42" s="381"/>
      <c r="E42" s="422" t="s">
        <v>1357</v>
      </c>
      <c r="F42" s="390"/>
      <c r="G42" s="391">
        <f>H42+I42+J42+K42</f>
        <v>10</v>
      </c>
      <c r="H42" s="391">
        <v>10</v>
      </c>
      <c r="I42" s="391"/>
      <c r="J42" s="391"/>
      <c r="K42" s="391"/>
      <c r="L42" s="391"/>
      <c r="M42" s="391"/>
      <c r="N42" s="391"/>
    </row>
    <row r="43" spans="1:14" ht="15">
      <c r="A43" s="385"/>
      <c r="B43" s="387" t="s">
        <v>1358</v>
      </c>
      <c r="C43" s="388"/>
      <c r="D43" s="381">
        <v>31</v>
      </c>
      <c r="E43" s="389" t="s">
        <v>1359</v>
      </c>
      <c r="F43" s="390"/>
      <c r="G43" s="391">
        <f>H43+I43+J43+K43</f>
        <v>0</v>
      </c>
      <c r="H43" s="391"/>
      <c r="I43" s="391"/>
      <c r="J43" s="391"/>
      <c r="K43" s="391"/>
      <c r="L43" s="391"/>
      <c r="M43" s="391"/>
      <c r="N43" s="391"/>
    </row>
    <row r="44" spans="1:14" ht="18">
      <c r="A44" s="424" t="s">
        <v>1360</v>
      </c>
      <c r="B44" s="306"/>
      <c r="C44" s="425"/>
      <c r="D44" s="381">
        <v>32</v>
      </c>
      <c r="E44" s="389"/>
      <c r="F44" s="390">
        <f aca="true" t="shared" si="15" ref="F44:N44">F45</f>
        <v>0</v>
      </c>
      <c r="G44" s="384">
        <f t="shared" si="15"/>
        <v>0</v>
      </c>
      <c r="H44" s="384">
        <f t="shared" si="15"/>
        <v>0</v>
      </c>
      <c r="I44" s="384">
        <f t="shared" si="15"/>
        <v>0</v>
      </c>
      <c r="J44" s="384">
        <f t="shared" si="15"/>
        <v>0</v>
      </c>
      <c r="K44" s="384">
        <f t="shared" si="15"/>
        <v>0</v>
      </c>
      <c r="L44" s="384">
        <f t="shared" si="15"/>
        <v>0</v>
      </c>
      <c r="M44" s="384">
        <f t="shared" si="15"/>
        <v>0</v>
      </c>
      <c r="N44" s="384">
        <f t="shared" si="15"/>
        <v>0</v>
      </c>
    </row>
    <row r="45" spans="1:14" ht="15">
      <c r="A45" s="398" t="s">
        <v>1361</v>
      </c>
      <c r="B45" s="388"/>
      <c r="C45" s="395"/>
      <c r="D45" s="381">
        <v>33</v>
      </c>
      <c r="E45" s="389" t="s">
        <v>1362</v>
      </c>
      <c r="F45" s="390">
        <f aca="true" t="shared" si="16" ref="F45:N45">SUM(F46:F47)</f>
        <v>0</v>
      </c>
      <c r="G45" s="384">
        <f t="shared" si="16"/>
        <v>0</v>
      </c>
      <c r="H45" s="384">
        <f t="shared" si="16"/>
        <v>0</v>
      </c>
      <c r="I45" s="384">
        <f t="shared" si="16"/>
        <v>0</v>
      </c>
      <c r="J45" s="384">
        <f t="shared" si="16"/>
        <v>0</v>
      </c>
      <c r="K45" s="384">
        <f t="shared" si="16"/>
        <v>0</v>
      </c>
      <c r="L45" s="384">
        <f t="shared" si="16"/>
        <v>0</v>
      </c>
      <c r="M45" s="384">
        <f t="shared" si="16"/>
        <v>0</v>
      </c>
      <c r="N45" s="384">
        <f t="shared" si="16"/>
        <v>0</v>
      </c>
    </row>
    <row r="46" spans="1:14" ht="15">
      <c r="A46" s="398"/>
      <c r="B46" s="395" t="s">
        <v>1363</v>
      </c>
      <c r="C46" s="388"/>
      <c r="D46" s="381">
        <v>34</v>
      </c>
      <c r="E46" s="389" t="s">
        <v>1364</v>
      </c>
      <c r="F46" s="390"/>
      <c r="G46" s="391">
        <f>H46+I46+J46+K46</f>
        <v>0</v>
      </c>
      <c r="H46" s="391"/>
      <c r="I46" s="391"/>
      <c r="J46" s="391"/>
      <c r="K46" s="392"/>
      <c r="L46" s="392"/>
      <c r="M46" s="392"/>
      <c r="N46" s="392"/>
    </row>
    <row r="47" spans="1:14" ht="15">
      <c r="A47" s="398"/>
      <c r="B47" s="395" t="s">
        <v>1365</v>
      </c>
      <c r="C47" s="388"/>
      <c r="D47" s="381">
        <v>35</v>
      </c>
      <c r="E47" s="389" t="s">
        <v>1366</v>
      </c>
      <c r="F47" s="390"/>
      <c r="G47" s="391">
        <f>H47+I47+J47+K47</f>
        <v>0</v>
      </c>
      <c r="H47" s="391"/>
      <c r="I47" s="391"/>
      <c r="J47" s="391"/>
      <c r="K47" s="392"/>
      <c r="L47" s="392"/>
      <c r="M47" s="392"/>
      <c r="N47" s="392"/>
    </row>
    <row r="48" spans="1:14" ht="18">
      <c r="A48" s="426" t="s">
        <v>1367</v>
      </c>
      <c r="B48" s="395"/>
      <c r="C48" s="395"/>
      <c r="D48" s="381">
        <v>36</v>
      </c>
      <c r="E48" s="389"/>
      <c r="F48" s="390">
        <f aca="true" t="shared" si="17" ref="F48:N48">F49</f>
        <v>0</v>
      </c>
      <c r="G48" s="384">
        <f t="shared" si="17"/>
        <v>1000</v>
      </c>
      <c r="H48" s="384">
        <f t="shared" si="17"/>
        <v>1000</v>
      </c>
      <c r="I48" s="384">
        <f t="shared" si="17"/>
        <v>0</v>
      </c>
      <c r="J48" s="384">
        <f t="shared" si="17"/>
        <v>0</v>
      </c>
      <c r="K48" s="384">
        <f t="shared" si="17"/>
        <v>0</v>
      </c>
      <c r="L48" s="384">
        <f t="shared" si="17"/>
        <v>1090</v>
      </c>
      <c r="M48" s="384">
        <f t="shared" si="17"/>
        <v>1145</v>
      </c>
      <c r="N48" s="384">
        <f t="shared" si="17"/>
        <v>1225</v>
      </c>
    </row>
    <row r="49" spans="1:14" ht="15">
      <c r="A49" s="385" t="s">
        <v>1368</v>
      </c>
      <c r="B49" s="388"/>
      <c r="C49" s="395"/>
      <c r="D49" s="381">
        <v>37</v>
      </c>
      <c r="E49" s="388" t="s">
        <v>1369</v>
      </c>
      <c r="F49" s="404">
        <f aca="true" t="shared" si="18" ref="F49:N49">SUM(F50:F52)</f>
        <v>0</v>
      </c>
      <c r="G49" s="384">
        <f t="shared" si="18"/>
        <v>1000</v>
      </c>
      <c r="H49" s="384">
        <f t="shared" si="18"/>
        <v>1000</v>
      </c>
      <c r="I49" s="384">
        <f t="shared" si="18"/>
        <v>0</v>
      </c>
      <c r="J49" s="384">
        <f t="shared" si="18"/>
        <v>0</v>
      </c>
      <c r="K49" s="384">
        <f t="shared" si="18"/>
        <v>0</v>
      </c>
      <c r="L49" s="384">
        <f t="shared" si="18"/>
        <v>1090</v>
      </c>
      <c r="M49" s="384">
        <f t="shared" si="18"/>
        <v>1145</v>
      </c>
      <c r="N49" s="384">
        <f t="shared" si="18"/>
        <v>1225</v>
      </c>
    </row>
    <row r="50" spans="1:14" ht="15">
      <c r="A50" s="427"/>
      <c r="B50" s="409" t="s">
        <v>1370</v>
      </c>
      <c r="C50" s="410"/>
      <c r="D50" s="411">
        <v>38</v>
      </c>
      <c r="E50" s="412" t="s">
        <v>1371</v>
      </c>
      <c r="F50" s="413"/>
      <c r="G50" s="414">
        <f>H50+I50+J50+K50</f>
        <v>1000</v>
      </c>
      <c r="H50" s="428">
        <v>1000</v>
      </c>
      <c r="I50" s="428"/>
      <c r="J50" s="428"/>
      <c r="K50" s="428"/>
      <c r="L50" s="428">
        <v>1090</v>
      </c>
      <c r="M50" s="428">
        <v>1145</v>
      </c>
      <c r="N50" s="428">
        <v>1225</v>
      </c>
    </row>
    <row r="51" spans="1:14" ht="16.5" customHeight="1">
      <c r="A51" s="393"/>
      <c r="B51" s="429" t="s">
        <v>1372</v>
      </c>
      <c r="C51" s="429"/>
      <c r="D51" s="381">
        <v>39</v>
      </c>
      <c r="E51" s="389" t="s">
        <v>1373</v>
      </c>
      <c r="F51" s="390"/>
      <c r="G51" s="391">
        <f>H51+I51+J51+K51</f>
        <v>0</v>
      </c>
      <c r="H51" s="391"/>
      <c r="I51" s="391"/>
      <c r="J51" s="391"/>
      <c r="K51" s="391"/>
      <c r="L51" s="391"/>
      <c r="M51" s="391"/>
      <c r="N51" s="391"/>
    </row>
    <row r="52" spans="1:14" ht="16.5" customHeight="1">
      <c r="A52" s="393"/>
      <c r="B52" s="430" t="s">
        <v>1374</v>
      </c>
      <c r="C52" s="430"/>
      <c r="D52" s="381"/>
      <c r="E52" s="389" t="s">
        <v>1375</v>
      </c>
      <c r="F52" s="390"/>
      <c r="G52" s="391"/>
      <c r="H52" s="391"/>
      <c r="I52" s="391"/>
      <c r="J52" s="391"/>
      <c r="K52" s="391"/>
      <c r="L52" s="391"/>
      <c r="M52" s="391"/>
      <c r="N52" s="391"/>
    </row>
    <row r="53" spans="1:14" ht="15">
      <c r="A53" s="393"/>
      <c r="B53" s="387"/>
      <c r="C53" s="388"/>
      <c r="D53" s="381">
        <v>40</v>
      </c>
      <c r="E53" s="389"/>
      <c r="F53" s="390"/>
      <c r="G53" s="391"/>
      <c r="H53" s="391"/>
      <c r="I53" s="391"/>
      <c r="J53" s="391"/>
      <c r="K53" s="391"/>
      <c r="L53" s="391"/>
      <c r="M53" s="391"/>
      <c r="N53" s="391"/>
    </row>
    <row r="54" spans="1:16" ht="18">
      <c r="A54" s="431" t="s">
        <v>1376</v>
      </c>
      <c r="B54" s="371"/>
      <c r="C54" s="431"/>
      <c r="D54" s="373">
        <v>41</v>
      </c>
      <c r="E54" s="432"/>
      <c r="F54" s="433">
        <f aca="true" t="shared" si="19" ref="F54:N54">F74+F89+F93+F109+F147+F164+F193+F213+F255+F271+F286</f>
        <v>0</v>
      </c>
      <c r="G54" s="376">
        <f t="shared" si="19"/>
        <v>1750</v>
      </c>
      <c r="H54" s="376">
        <f t="shared" si="19"/>
        <v>1750</v>
      </c>
      <c r="I54" s="376">
        <f t="shared" si="19"/>
        <v>0</v>
      </c>
      <c r="J54" s="376">
        <f t="shared" si="19"/>
        <v>0</v>
      </c>
      <c r="K54" s="376">
        <f t="shared" si="19"/>
        <v>0</v>
      </c>
      <c r="L54" s="376">
        <f t="shared" si="19"/>
        <v>1840</v>
      </c>
      <c r="M54" s="376">
        <f t="shared" si="19"/>
        <v>1895</v>
      </c>
      <c r="N54" s="376">
        <f t="shared" si="19"/>
        <v>1985</v>
      </c>
      <c r="O54" s="434"/>
      <c r="P54" s="434"/>
    </row>
    <row r="55" spans="1:14" ht="15.75">
      <c r="A55" s="435" t="s">
        <v>1377</v>
      </c>
      <c r="B55" s="435"/>
      <c r="C55" s="435"/>
      <c r="D55" s="381">
        <v>42</v>
      </c>
      <c r="E55" s="436" t="s">
        <v>714</v>
      </c>
      <c r="F55" s="384">
        <f aca="true" t="shared" si="20" ref="F55:N55">F56+F57+F58++F60+F69</f>
        <v>0</v>
      </c>
      <c r="G55" s="384">
        <f t="shared" si="20"/>
        <v>1740</v>
      </c>
      <c r="H55" s="384">
        <f t="shared" si="20"/>
        <v>1740</v>
      </c>
      <c r="I55" s="384">
        <f t="shared" si="20"/>
        <v>0</v>
      </c>
      <c r="J55" s="384">
        <f t="shared" si="20"/>
        <v>0</v>
      </c>
      <c r="K55" s="384">
        <f t="shared" si="20"/>
        <v>0</v>
      </c>
      <c r="L55" s="384">
        <f t="shared" si="20"/>
        <v>1840</v>
      </c>
      <c r="M55" s="384">
        <f t="shared" si="20"/>
        <v>1895</v>
      </c>
      <c r="N55" s="384">
        <f t="shared" si="20"/>
        <v>1985</v>
      </c>
    </row>
    <row r="56" spans="1:16" ht="15">
      <c r="A56" s="393" t="s">
        <v>1378</v>
      </c>
      <c r="B56" s="437"/>
      <c r="C56" s="437"/>
      <c r="D56" s="381">
        <v>43</v>
      </c>
      <c r="E56" s="436">
        <v>10</v>
      </c>
      <c r="F56" s="438">
        <f aca="true" t="shared" si="21" ref="F56:N56">F76+F95+F111+F149+F166+F195+F215+F241+F257+F273+F288</f>
        <v>0</v>
      </c>
      <c r="G56" s="384">
        <f t="shared" si="21"/>
        <v>630</v>
      </c>
      <c r="H56" s="384">
        <f t="shared" si="21"/>
        <v>630</v>
      </c>
      <c r="I56" s="384">
        <f t="shared" si="21"/>
        <v>0</v>
      </c>
      <c r="J56" s="384">
        <f t="shared" si="21"/>
        <v>0</v>
      </c>
      <c r="K56" s="384">
        <f t="shared" si="21"/>
        <v>0</v>
      </c>
      <c r="L56" s="384">
        <f t="shared" si="21"/>
        <v>688</v>
      </c>
      <c r="M56" s="384">
        <f t="shared" si="21"/>
        <v>706</v>
      </c>
      <c r="N56" s="384">
        <f t="shared" si="21"/>
        <v>743</v>
      </c>
      <c r="O56" s="434"/>
      <c r="P56" s="434"/>
    </row>
    <row r="57" spans="1:14" ht="15">
      <c r="A57" s="385" t="s">
        <v>1379</v>
      </c>
      <c r="B57" s="385"/>
      <c r="C57" s="439"/>
      <c r="D57" s="381">
        <v>44</v>
      </c>
      <c r="E57" s="440">
        <v>20</v>
      </c>
      <c r="F57" s="441">
        <f aca="true" t="shared" si="22" ref="F57:N57">F77+F96+F112+F150+F167+F196+F216+F242+F274+F289</f>
        <v>0</v>
      </c>
      <c r="G57" s="384">
        <f t="shared" si="22"/>
        <v>1110</v>
      </c>
      <c r="H57" s="384">
        <f t="shared" si="22"/>
        <v>1110</v>
      </c>
      <c r="I57" s="384">
        <f t="shared" si="22"/>
        <v>0</v>
      </c>
      <c r="J57" s="384">
        <f t="shared" si="22"/>
        <v>0</v>
      </c>
      <c r="K57" s="384">
        <f t="shared" si="22"/>
        <v>0</v>
      </c>
      <c r="L57" s="384">
        <f t="shared" si="22"/>
        <v>1152</v>
      </c>
      <c r="M57" s="384">
        <f t="shared" si="22"/>
        <v>1189</v>
      </c>
      <c r="N57" s="384">
        <f t="shared" si="22"/>
        <v>1242</v>
      </c>
    </row>
    <row r="58" spans="1:14" ht="15">
      <c r="A58" s="437" t="s">
        <v>1380</v>
      </c>
      <c r="B58" s="388"/>
      <c r="C58" s="437"/>
      <c r="D58" s="381">
        <v>45</v>
      </c>
      <c r="E58" s="405">
        <v>30</v>
      </c>
      <c r="F58" s="404">
        <f aca="true" t="shared" si="23" ref="F58:N58">F59</f>
        <v>0</v>
      </c>
      <c r="G58" s="384">
        <f t="shared" si="23"/>
        <v>0</v>
      </c>
      <c r="H58" s="384">
        <f t="shared" si="23"/>
        <v>0</v>
      </c>
      <c r="I58" s="384">
        <f t="shared" si="23"/>
        <v>0</v>
      </c>
      <c r="J58" s="384">
        <f t="shared" si="23"/>
        <v>0</v>
      </c>
      <c r="K58" s="384">
        <f t="shared" si="23"/>
        <v>0</v>
      </c>
      <c r="L58" s="384">
        <f t="shared" si="23"/>
        <v>0</v>
      </c>
      <c r="M58" s="384">
        <f t="shared" si="23"/>
        <v>0</v>
      </c>
      <c r="N58" s="384">
        <f t="shared" si="23"/>
        <v>0</v>
      </c>
    </row>
    <row r="59" spans="1:14" ht="15">
      <c r="A59" s="437"/>
      <c r="B59" s="442" t="s">
        <v>1381</v>
      </c>
      <c r="C59" s="442"/>
      <c r="D59" s="381">
        <v>46</v>
      </c>
      <c r="E59" s="401" t="s">
        <v>1382</v>
      </c>
      <c r="F59" s="402"/>
      <c r="G59" s="384">
        <f>H59+I59+J59+K59</f>
        <v>0</v>
      </c>
      <c r="H59" s="384"/>
      <c r="I59" s="384"/>
      <c r="J59" s="384"/>
      <c r="K59" s="384"/>
      <c r="L59" s="384"/>
      <c r="M59" s="384"/>
      <c r="N59" s="384"/>
    </row>
    <row r="60" spans="1:14" ht="15">
      <c r="A60" s="385" t="s">
        <v>1383</v>
      </c>
      <c r="B60" s="443"/>
      <c r="C60" s="443"/>
      <c r="D60" s="381">
        <v>46</v>
      </c>
      <c r="E60" s="444" t="s">
        <v>821</v>
      </c>
      <c r="F60" s="445"/>
      <c r="G60" s="384">
        <f>H60+I60+J60+K60</f>
        <v>0</v>
      </c>
      <c r="H60" s="384">
        <f>H197</f>
        <v>0</v>
      </c>
      <c r="I60" s="384"/>
      <c r="J60" s="384"/>
      <c r="K60" s="384"/>
      <c r="L60" s="384"/>
      <c r="M60" s="384"/>
      <c r="N60" s="384"/>
    </row>
    <row r="61" spans="1:14" ht="15.75">
      <c r="A61" s="446" t="s">
        <v>671</v>
      </c>
      <c r="B61" s="388"/>
      <c r="C61" s="447"/>
      <c r="D61" s="381">
        <v>47</v>
      </c>
      <c r="E61" s="440">
        <v>70</v>
      </c>
      <c r="F61" s="448">
        <f aca="true" t="shared" si="24" ref="F61:N61">F62</f>
        <v>0</v>
      </c>
      <c r="G61" s="384">
        <f t="shared" si="24"/>
        <v>10</v>
      </c>
      <c r="H61" s="384">
        <f t="shared" si="24"/>
        <v>10</v>
      </c>
      <c r="I61" s="384">
        <f t="shared" si="24"/>
        <v>0</v>
      </c>
      <c r="J61" s="384">
        <f t="shared" si="24"/>
        <v>0</v>
      </c>
      <c r="K61" s="384">
        <f t="shared" si="24"/>
        <v>0</v>
      </c>
      <c r="L61" s="384">
        <f t="shared" si="24"/>
        <v>0</v>
      </c>
      <c r="M61" s="384">
        <f t="shared" si="24"/>
        <v>0</v>
      </c>
      <c r="N61" s="384">
        <f t="shared" si="24"/>
        <v>0</v>
      </c>
    </row>
    <row r="62" spans="1:14" ht="15">
      <c r="A62" s="439" t="s">
        <v>1384</v>
      </c>
      <c r="B62" s="388"/>
      <c r="C62" s="449"/>
      <c r="D62" s="381">
        <v>48</v>
      </c>
      <c r="E62" s="440">
        <v>71</v>
      </c>
      <c r="F62" s="448">
        <f aca="true" t="shared" si="25" ref="F62:N62">F63+F68</f>
        <v>0</v>
      </c>
      <c r="G62" s="384">
        <f t="shared" si="25"/>
        <v>10</v>
      </c>
      <c r="H62" s="384">
        <f t="shared" si="25"/>
        <v>10</v>
      </c>
      <c r="I62" s="384">
        <f t="shared" si="25"/>
        <v>0</v>
      </c>
      <c r="J62" s="384">
        <f t="shared" si="25"/>
        <v>0</v>
      </c>
      <c r="K62" s="384">
        <f t="shared" si="25"/>
        <v>0</v>
      </c>
      <c r="L62" s="384">
        <f t="shared" si="25"/>
        <v>0</v>
      </c>
      <c r="M62" s="384">
        <f t="shared" si="25"/>
        <v>0</v>
      </c>
      <c r="N62" s="384">
        <f t="shared" si="25"/>
        <v>0</v>
      </c>
    </row>
    <row r="63" spans="1:14" ht="15">
      <c r="A63" s="450"/>
      <c r="B63" s="437" t="s">
        <v>1385</v>
      </c>
      <c r="C63" s="449"/>
      <c r="D63" s="381">
        <v>49</v>
      </c>
      <c r="E63" s="440" t="s">
        <v>1254</v>
      </c>
      <c r="F63" s="448">
        <f aca="true" t="shared" si="26" ref="F63:N63">F64+F65+F66+F67</f>
        <v>0</v>
      </c>
      <c r="G63" s="384">
        <f t="shared" si="26"/>
        <v>10</v>
      </c>
      <c r="H63" s="384">
        <f t="shared" si="26"/>
        <v>10</v>
      </c>
      <c r="I63" s="384">
        <f t="shared" si="26"/>
        <v>0</v>
      </c>
      <c r="J63" s="384">
        <f t="shared" si="26"/>
        <v>0</v>
      </c>
      <c r="K63" s="384">
        <f t="shared" si="26"/>
        <v>0</v>
      </c>
      <c r="L63" s="384">
        <f t="shared" si="26"/>
        <v>0</v>
      </c>
      <c r="M63" s="384">
        <f t="shared" si="26"/>
        <v>0</v>
      </c>
      <c r="N63" s="384">
        <f t="shared" si="26"/>
        <v>0</v>
      </c>
    </row>
    <row r="64" spans="1:14" ht="15">
      <c r="A64" s="450"/>
      <c r="B64" s="437"/>
      <c r="C64" s="451" t="s">
        <v>1255</v>
      </c>
      <c r="D64" s="381">
        <v>50</v>
      </c>
      <c r="E64" s="452" t="s">
        <v>1256</v>
      </c>
      <c r="F64" s="453">
        <f>F81+F100+F126+F153+F173+F201+F223+F246+F263+F278+F293</f>
        <v>0</v>
      </c>
      <c r="G64" s="392">
        <f>H64+I64+J64+K64</f>
        <v>0</v>
      </c>
      <c r="H64" s="454">
        <f aca="true" t="shared" si="27" ref="H64:N67">H81+H100+H126+H153+H173+H201+H223+H246+H263+H278+H293</f>
        <v>0</v>
      </c>
      <c r="I64" s="454">
        <f t="shared" si="27"/>
        <v>0</v>
      </c>
      <c r="J64" s="454">
        <f t="shared" si="27"/>
        <v>0</v>
      </c>
      <c r="K64" s="454">
        <f t="shared" si="27"/>
        <v>0</v>
      </c>
      <c r="L64" s="454">
        <f t="shared" si="27"/>
        <v>0</v>
      </c>
      <c r="M64" s="454">
        <f t="shared" si="27"/>
        <v>0</v>
      </c>
      <c r="N64" s="454">
        <f t="shared" si="27"/>
        <v>0</v>
      </c>
    </row>
    <row r="65" spans="1:14" ht="15.75" customHeight="1">
      <c r="A65" s="450"/>
      <c r="B65" s="437"/>
      <c r="C65" s="455" t="s">
        <v>1257</v>
      </c>
      <c r="D65" s="381">
        <v>51</v>
      </c>
      <c r="E65" s="452" t="s">
        <v>1258</v>
      </c>
      <c r="F65" s="453">
        <f>F82+F101+F127+F154+F174+F202+F224+F247+F264+F279+F294</f>
        <v>0</v>
      </c>
      <c r="G65" s="392">
        <f>H65+I65+J65+K65</f>
        <v>0</v>
      </c>
      <c r="H65" s="454">
        <f t="shared" si="27"/>
        <v>0</v>
      </c>
      <c r="I65" s="454">
        <f t="shared" si="27"/>
        <v>0</v>
      </c>
      <c r="J65" s="454">
        <f t="shared" si="27"/>
        <v>0</v>
      </c>
      <c r="K65" s="454">
        <f t="shared" si="27"/>
        <v>0</v>
      </c>
      <c r="L65" s="454">
        <f t="shared" si="27"/>
        <v>0</v>
      </c>
      <c r="M65" s="454">
        <f t="shared" si="27"/>
        <v>0</v>
      </c>
      <c r="N65" s="454">
        <f t="shared" si="27"/>
        <v>0</v>
      </c>
    </row>
    <row r="66" spans="1:14" ht="15">
      <c r="A66" s="450"/>
      <c r="B66" s="437"/>
      <c r="C66" s="456" t="s">
        <v>1259</v>
      </c>
      <c r="D66" s="381">
        <v>52</v>
      </c>
      <c r="E66" s="452" t="s">
        <v>1260</v>
      </c>
      <c r="F66" s="453">
        <f>F83+F102+F128+F155+F175+F203+F225+F248+F265+F280+F295</f>
        <v>0</v>
      </c>
      <c r="G66" s="392">
        <f>H66+I66+J66+K66</f>
        <v>10</v>
      </c>
      <c r="H66" s="454">
        <f t="shared" si="27"/>
        <v>10</v>
      </c>
      <c r="I66" s="454">
        <f t="shared" si="27"/>
        <v>0</v>
      </c>
      <c r="J66" s="454">
        <f t="shared" si="27"/>
        <v>0</v>
      </c>
      <c r="K66" s="454">
        <f t="shared" si="27"/>
        <v>0</v>
      </c>
      <c r="L66" s="454">
        <f t="shared" si="27"/>
        <v>0</v>
      </c>
      <c r="M66" s="454">
        <f t="shared" si="27"/>
        <v>0</v>
      </c>
      <c r="N66" s="454">
        <f t="shared" si="27"/>
        <v>0</v>
      </c>
    </row>
    <row r="67" spans="1:14" ht="15">
      <c r="A67" s="450"/>
      <c r="B67" s="437"/>
      <c r="C67" s="456" t="s">
        <v>1261</v>
      </c>
      <c r="D67" s="381">
        <v>53</v>
      </c>
      <c r="E67" s="457" t="s">
        <v>1262</v>
      </c>
      <c r="F67" s="453">
        <f>F84+F103+F129+F156+F176+F204+F226+F249+F266+F281+F296</f>
        <v>0</v>
      </c>
      <c r="G67" s="392">
        <f>H67+I67+J67+K67</f>
        <v>0</v>
      </c>
      <c r="H67" s="454">
        <f t="shared" si="27"/>
        <v>0</v>
      </c>
      <c r="I67" s="454">
        <f t="shared" si="27"/>
        <v>0</v>
      </c>
      <c r="J67" s="454">
        <f t="shared" si="27"/>
        <v>0</v>
      </c>
      <c r="K67" s="454">
        <f t="shared" si="27"/>
        <v>0</v>
      </c>
      <c r="L67" s="454">
        <f t="shared" si="27"/>
        <v>0</v>
      </c>
      <c r="M67" s="454">
        <f t="shared" si="27"/>
        <v>0</v>
      </c>
      <c r="N67" s="454">
        <f t="shared" si="27"/>
        <v>0</v>
      </c>
    </row>
    <row r="68" spans="1:14" ht="17.25" customHeight="1">
      <c r="A68" s="450"/>
      <c r="B68" s="437" t="s">
        <v>1386</v>
      </c>
      <c r="C68" s="456"/>
      <c r="D68" s="381">
        <v>54</v>
      </c>
      <c r="E68" s="440" t="s">
        <v>1387</v>
      </c>
      <c r="F68" s="448">
        <f aca="true" t="shared" si="28" ref="F68:N68">F85+F104+F130+F177+F205+F227+F250+F267+F297</f>
        <v>0</v>
      </c>
      <c r="G68" s="384">
        <f t="shared" si="28"/>
        <v>0</v>
      </c>
      <c r="H68" s="384">
        <f t="shared" si="28"/>
        <v>0</v>
      </c>
      <c r="I68" s="384">
        <f t="shared" si="28"/>
        <v>0</v>
      </c>
      <c r="J68" s="384">
        <f t="shared" si="28"/>
        <v>0</v>
      </c>
      <c r="K68" s="384">
        <f t="shared" si="28"/>
        <v>0</v>
      </c>
      <c r="L68" s="384">
        <f t="shared" si="28"/>
        <v>0</v>
      </c>
      <c r="M68" s="384">
        <f t="shared" si="28"/>
        <v>0</v>
      </c>
      <c r="N68" s="384">
        <f t="shared" si="28"/>
        <v>0</v>
      </c>
    </row>
    <row r="69" spans="1:14" ht="15">
      <c r="A69" s="385" t="s">
        <v>1388</v>
      </c>
      <c r="B69" s="437"/>
      <c r="C69" s="387"/>
      <c r="D69" s="381">
        <v>55</v>
      </c>
      <c r="E69" s="405">
        <v>81</v>
      </c>
      <c r="F69" s="404">
        <f aca="true" t="shared" si="29" ref="F69:N69">F70</f>
        <v>0</v>
      </c>
      <c r="G69" s="384">
        <f t="shared" si="29"/>
        <v>0</v>
      </c>
      <c r="H69" s="384">
        <f t="shared" si="29"/>
        <v>0</v>
      </c>
      <c r="I69" s="384">
        <f t="shared" si="29"/>
        <v>0</v>
      </c>
      <c r="J69" s="384">
        <f t="shared" si="29"/>
        <v>0</v>
      </c>
      <c r="K69" s="384">
        <f t="shared" si="29"/>
        <v>0</v>
      </c>
      <c r="L69" s="384">
        <f t="shared" si="29"/>
        <v>0</v>
      </c>
      <c r="M69" s="384">
        <f t="shared" si="29"/>
        <v>0</v>
      </c>
      <c r="N69" s="384">
        <f t="shared" si="29"/>
        <v>0</v>
      </c>
    </row>
    <row r="70" spans="1:14" ht="15">
      <c r="A70" s="450"/>
      <c r="B70" s="385" t="s">
        <v>1389</v>
      </c>
      <c r="C70" s="387"/>
      <c r="D70" s="381">
        <v>56</v>
      </c>
      <c r="E70" s="405" t="s">
        <v>1390</v>
      </c>
      <c r="F70" s="404"/>
      <c r="G70" s="384">
        <f>H70+I70+J70+K70</f>
        <v>0</v>
      </c>
      <c r="H70" s="384"/>
      <c r="I70" s="384"/>
      <c r="J70" s="384"/>
      <c r="K70" s="384"/>
      <c r="L70" s="384"/>
      <c r="M70" s="384"/>
      <c r="N70" s="384"/>
    </row>
    <row r="71" spans="1:14" ht="15">
      <c r="A71" s="385" t="s">
        <v>1391</v>
      </c>
      <c r="B71" s="388"/>
      <c r="C71" s="387"/>
      <c r="D71" s="381">
        <v>57</v>
      </c>
      <c r="E71" s="440">
        <v>90</v>
      </c>
      <c r="F71" s="448">
        <f aca="true" t="shared" si="30" ref="F71:N71">F72</f>
        <v>0</v>
      </c>
      <c r="G71" s="384">
        <f t="shared" si="30"/>
        <v>0</v>
      </c>
      <c r="H71" s="384">
        <f t="shared" si="30"/>
        <v>0</v>
      </c>
      <c r="I71" s="384">
        <f t="shared" si="30"/>
        <v>0</v>
      </c>
      <c r="J71" s="384">
        <f t="shared" si="30"/>
        <v>0</v>
      </c>
      <c r="K71" s="384">
        <f t="shared" si="30"/>
        <v>0</v>
      </c>
      <c r="L71" s="384">
        <f t="shared" si="30"/>
        <v>0</v>
      </c>
      <c r="M71" s="384">
        <f t="shared" si="30"/>
        <v>0</v>
      </c>
      <c r="N71" s="384">
        <f t="shared" si="30"/>
        <v>0</v>
      </c>
    </row>
    <row r="72" spans="1:14" ht="15">
      <c r="A72" s="393"/>
      <c r="B72" s="387" t="s">
        <v>1392</v>
      </c>
      <c r="C72" s="458"/>
      <c r="D72" s="381">
        <v>58</v>
      </c>
      <c r="E72" s="436" t="s">
        <v>1393</v>
      </c>
      <c r="F72" s="459"/>
      <c r="G72" s="391">
        <f>H72+I72+J72+K72</f>
        <v>0</v>
      </c>
      <c r="H72" s="391"/>
      <c r="I72" s="391"/>
      <c r="J72" s="391"/>
      <c r="K72" s="391"/>
      <c r="L72" s="391"/>
      <c r="M72" s="391"/>
      <c r="N72" s="391"/>
    </row>
    <row r="73" spans="1:14" ht="15">
      <c r="A73" s="393"/>
      <c r="B73" s="458"/>
      <c r="C73" s="458"/>
      <c r="D73" s="381">
        <v>59</v>
      </c>
      <c r="E73" s="436"/>
      <c r="F73" s="459"/>
      <c r="G73" s="391"/>
      <c r="H73" s="391"/>
      <c r="I73" s="391"/>
      <c r="J73" s="391"/>
      <c r="K73" s="391"/>
      <c r="L73" s="391"/>
      <c r="M73" s="391"/>
      <c r="N73" s="391"/>
    </row>
    <row r="74" spans="1:14" ht="15.75">
      <c r="A74" s="460" t="s">
        <v>912</v>
      </c>
      <c r="B74" s="460"/>
      <c r="C74" s="461"/>
      <c r="D74" s="381">
        <v>60</v>
      </c>
      <c r="E74" s="440" t="s">
        <v>1394</v>
      </c>
      <c r="F74" s="448">
        <f aca="true" t="shared" si="31" ref="F74:N74">F87</f>
        <v>0</v>
      </c>
      <c r="G74" s="384">
        <f t="shared" si="31"/>
        <v>0</v>
      </c>
      <c r="H74" s="384">
        <f t="shared" si="31"/>
        <v>0</v>
      </c>
      <c r="I74" s="384">
        <f t="shared" si="31"/>
        <v>0</v>
      </c>
      <c r="J74" s="384">
        <f t="shared" si="31"/>
        <v>0</v>
      </c>
      <c r="K74" s="384">
        <f t="shared" si="31"/>
        <v>0</v>
      </c>
      <c r="L74" s="384">
        <f t="shared" si="31"/>
        <v>0</v>
      </c>
      <c r="M74" s="384">
        <f t="shared" si="31"/>
        <v>0</v>
      </c>
      <c r="N74" s="384">
        <f t="shared" si="31"/>
        <v>0</v>
      </c>
    </row>
    <row r="75" spans="1:14" ht="15.75">
      <c r="A75" s="462" t="s">
        <v>672</v>
      </c>
      <c r="B75" s="463"/>
      <c r="C75" s="463"/>
      <c r="D75" s="381">
        <v>61</v>
      </c>
      <c r="E75" s="436" t="s">
        <v>714</v>
      </c>
      <c r="F75" s="459">
        <f aca="true" t="shared" si="32" ref="F75:N75">F76+F77+F78</f>
        <v>0</v>
      </c>
      <c r="G75" s="384">
        <f t="shared" si="32"/>
        <v>0</v>
      </c>
      <c r="H75" s="384">
        <f t="shared" si="32"/>
        <v>0</v>
      </c>
      <c r="I75" s="384">
        <f t="shared" si="32"/>
        <v>0</v>
      </c>
      <c r="J75" s="384">
        <f t="shared" si="32"/>
        <v>0</v>
      </c>
      <c r="K75" s="384">
        <f t="shared" si="32"/>
        <v>0</v>
      </c>
      <c r="L75" s="384">
        <f t="shared" si="32"/>
        <v>0</v>
      </c>
      <c r="M75" s="384">
        <f t="shared" si="32"/>
        <v>0</v>
      </c>
      <c r="N75" s="384">
        <f t="shared" si="32"/>
        <v>0</v>
      </c>
    </row>
    <row r="76" spans="1:14" ht="15">
      <c r="A76" s="393" t="s">
        <v>1378</v>
      </c>
      <c r="B76" s="464"/>
      <c r="C76" s="464"/>
      <c r="D76" s="381">
        <v>62</v>
      </c>
      <c r="E76" s="436">
        <v>10</v>
      </c>
      <c r="F76" s="459"/>
      <c r="G76" s="391">
        <f>H76+I76+J76+K76</f>
        <v>0</v>
      </c>
      <c r="H76" s="391"/>
      <c r="I76" s="391"/>
      <c r="J76" s="391"/>
      <c r="K76" s="391"/>
      <c r="L76" s="391"/>
      <c r="M76" s="391"/>
      <c r="N76" s="391"/>
    </row>
    <row r="77" spans="1:14" ht="15">
      <c r="A77" s="385" t="s">
        <v>1379</v>
      </c>
      <c r="B77" s="464"/>
      <c r="C77" s="464"/>
      <c r="D77" s="381">
        <v>63</v>
      </c>
      <c r="E77" s="440">
        <v>20</v>
      </c>
      <c r="F77" s="448"/>
      <c r="G77" s="391">
        <f>H77+I77+J77+K77</f>
        <v>0</v>
      </c>
      <c r="H77" s="391"/>
      <c r="I77" s="391"/>
      <c r="J77" s="391"/>
      <c r="K77" s="391"/>
      <c r="L77" s="391"/>
      <c r="M77" s="391"/>
      <c r="N77" s="391"/>
    </row>
    <row r="78" spans="1:14" ht="15.75">
      <c r="A78" s="446" t="s">
        <v>671</v>
      </c>
      <c r="B78" s="463"/>
      <c r="C78" s="463"/>
      <c r="D78" s="381">
        <v>64</v>
      </c>
      <c r="E78" s="440">
        <v>70</v>
      </c>
      <c r="F78" s="448">
        <f aca="true" t="shared" si="33" ref="F78:N78">SUM(F79)</f>
        <v>0</v>
      </c>
      <c r="G78" s="384">
        <f t="shared" si="33"/>
        <v>0</v>
      </c>
      <c r="H78" s="384">
        <f t="shared" si="33"/>
        <v>0</v>
      </c>
      <c r="I78" s="384">
        <f t="shared" si="33"/>
        <v>0</v>
      </c>
      <c r="J78" s="384">
        <f t="shared" si="33"/>
        <v>0</v>
      </c>
      <c r="K78" s="384">
        <f t="shared" si="33"/>
        <v>0</v>
      </c>
      <c r="L78" s="384">
        <f t="shared" si="33"/>
        <v>0</v>
      </c>
      <c r="M78" s="384">
        <f t="shared" si="33"/>
        <v>0</v>
      </c>
      <c r="N78" s="384">
        <f t="shared" si="33"/>
        <v>0</v>
      </c>
    </row>
    <row r="79" spans="1:14" ht="15">
      <c r="A79" s="439" t="s">
        <v>1384</v>
      </c>
      <c r="B79" s="449"/>
      <c r="C79" s="464"/>
      <c r="D79" s="381">
        <v>65</v>
      </c>
      <c r="E79" s="440">
        <v>71</v>
      </c>
      <c r="F79" s="448">
        <f>SUM(F80,F85)</f>
        <v>0</v>
      </c>
      <c r="G79" s="384">
        <f>SUM(G80,G85)</f>
        <v>0</v>
      </c>
      <c r="H79" s="384">
        <f>SUM(H80,H85)</f>
        <v>0</v>
      </c>
      <c r="I79" s="384">
        <f>SUM(I80,I85)</f>
        <v>0</v>
      </c>
      <c r="J79" s="384">
        <f>SUM(J80,J85)</f>
        <v>0</v>
      </c>
      <c r="K79" s="384"/>
      <c r="L79" s="384"/>
      <c r="M79" s="384"/>
      <c r="N79" s="384"/>
    </row>
    <row r="80" spans="1:14" ht="15">
      <c r="A80" s="388"/>
      <c r="B80" s="437" t="s">
        <v>1395</v>
      </c>
      <c r="C80" s="463"/>
      <c r="D80" s="381">
        <v>66</v>
      </c>
      <c r="E80" s="440" t="s">
        <v>1254</v>
      </c>
      <c r="F80" s="448">
        <f aca="true" t="shared" si="34" ref="F80:N80">SUM(F81:F84)</f>
        <v>0</v>
      </c>
      <c r="G80" s="384">
        <f t="shared" si="34"/>
        <v>0</v>
      </c>
      <c r="H80" s="384">
        <f t="shared" si="34"/>
        <v>0</v>
      </c>
      <c r="I80" s="384">
        <f t="shared" si="34"/>
        <v>0</v>
      </c>
      <c r="J80" s="384">
        <f t="shared" si="34"/>
        <v>0</v>
      </c>
      <c r="K80" s="384">
        <f t="shared" si="34"/>
        <v>0</v>
      </c>
      <c r="L80" s="384">
        <f t="shared" si="34"/>
        <v>0</v>
      </c>
      <c r="M80" s="384">
        <f t="shared" si="34"/>
        <v>0</v>
      </c>
      <c r="N80" s="384">
        <f t="shared" si="34"/>
        <v>0</v>
      </c>
    </row>
    <row r="81" spans="1:14" ht="15">
      <c r="A81" s="388"/>
      <c r="B81" s="437"/>
      <c r="C81" s="451" t="s">
        <v>1255</v>
      </c>
      <c r="D81" s="381">
        <v>67</v>
      </c>
      <c r="E81" s="452" t="s">
        <v>1256</v>
      </c>
      <c r="F81" s="453"/>
      <c r="G81" s="391">
        <f>H81+I81+J81+K81</f>
        <v>0</v>
      </c>
      <c r="H81" s="391"/>
      <c r="I81" s="391"/>
      <c r="J81" s="391"/>
      <c r="K81" s="391"/>
      <c r="L81" s="391"/>
      <c r="M81" s="391"/>
      <c r="N81" s="391"/>
    </row>
    <row r="82" spans="1:14" ht="16.5" customHeight="1">
      <c r="A82" s="388"/>
      <c r="B82" s="437"/>
      <c r="C82" s="455" t="s">
        <v>1257</v>
      </c>
      <c r="D82" s="381">
        <v>68</v>
      </c>
      <c r="E82" s="452" t="s">
        <v>1258</v>
      </c>
      <c r="F82" s="453"/>
      <c r="G82" s="391">
        <f>H82+I82+J82+K82</f>
        <v>0</v>
      </c>
      <c r="H82" s="391"/>
      <c r="I82" s="391"/>
      <c r="J82" s="391"/>
      <c r="K82" s="391"/>
      <c r="L82" s="391"/>
      <c r="M82" s="391"/>
      <c r="N82" s="391"/>
    </row>
    <row r="83" spans="1:14" ht="15">
      <c r="A83" s="388"/>
      <c r="B83" s="437"/>
      <c r="C83" s="456" t="s">
        <v>1259</v>
      </c>
      <c r="D83" s="381">
        <v>69</v>
      </c>
      <c r="E83" s="452" t="s">
        <v>1260</v>
      </c>
      <c r="F83" s="453"/>
      <c r="G83" s="391">
        <f>H83+I83+J83+K83</f>
        <v>0</v>
      </c>
      <c r="H83" s="391"/>
      <c r="I83" s="391"/>
      <c r="J83" s="391"/>
      <c r="K83" s="391"/>
      <c r="L83" s="391"/>
      <c r="M83" s="391"/>
      <c r="N83" s="391"/>
    </row>
    <row r="84" spans="1:14" ht="15">
      <c r="A84" s="388"/>
      <c r="B84" s="437"/>
      <c r="C84" s="456" t="s">
        <v>1261</v>
      </c>
      <c r="D84" s="381">
        <v>70</v>
      </c>
      <c r="E84" s="457" t="s">
        <v>1262</v>
      </c>
      <c r="F84" s="465"/>
      <c r="G84" s="391">
        <f>H84+I84+J84+K84</f>
        <v>0</v>
      </c>
      <c r="H84" s="391"/>
      <c r="I84" s="391"/>
      <c r="J84" s="391"/>
      <c r="K84" s="391"/>
      <c r="L84" s="391"/>
      <c r="M84" s="391"/>
      <c r="N84" s="391"/>
    </row>
    <row r="85" spans="1:14" ht="15">
      <c r="A85" s="388"/>
      <c r="B85" s="437" t="s">
        <v>1386</v>
      </c>
      <c r="C85" s="456"/>
      <c r="D85" s="381">
        <v>71</v>
      </c>
      <c r="E85" s="440" t="s">
        <v>1387</v>
      </c>
      <c r="F85" s="448"/>
      <c r="G85" s="391">
        <f>H85+I85+J85+K85</f>
        <v>0</v>
      </c>
      <c r="H85" s="391"/>
      <c r="I85" s="391"/>
      <c r="J85" s="391"/>
      <c r="K85" s="391"/>
      <c r="L85" s="391"/>
      <c r="M85" s="391"/>
      <c r="N85" s="391"/>
    </row>
    <row r="86" spans="1:14" ht="14.25">
      <c r="A86" s="304" t="s">
        <v>903</v>
      </c>
      <c r="B86" s="304"/>
      <c r="C86" s="304"/>
      <c r="D86" s="381">
        <v>72</v>
      </c>
      <c r="E86" s="405"/>
      <c r="F86" s="404"/>
      <c r="G86" s="391"/>
      <c r="H86" s="391"/>
      <c r="I86" s="391"/>
      <c r="J86" s="391"/>
      <c r="K86" s="391"/>
      <c r="L86" s="391"/>
      <c r="M86" s="391"/>
      <c r="N86" s="391"/>
    </row>
    <row r="87" spans="1:14" ht="15">
      <c r="A87" s="466"/>
      <c r="B87" s="387" t="s">
        <v>910</v>
      </c>
      <c r="C87" s="467"/>
      <c r="D87" s="381">
        <v>73</v>
      </c>
      <c r="E87" s="440" t="s">
        <v>1396</v>
      </c>
      <c r="F87" s="448"/>
      <c r="G87" s="391">
        <f>H87+I87+J87+K87</f>
        <v>0</v>
      </c>
      <c r="H87" s="391"/>
      <c r="I87" s="391"/>
      <c r="J87" s="391"/>
      <c r="K87" s="391"/>
      <c r="L87" s="391"/>
      <c r="M87" s="391"/>
      <c r="N87" s="391"/>
    </row>
    <row r="88" spans="1:14" ht="14.25">
      <c r="A88" s="464"/>
      <c r="B88" s="464"/>
      <c r="C88" s="464"/>
      <c r="D88" s="381">
        <v>74</v>
      </c>
      <c r="E88" s="405"/>
      <c r="F88" s="404"/>
      <c r="G88" s="391"/>
      <c r="H88" s="391"/>
      <c r="I88" s="391"/>
      <c r="J88" s="391"/>
      <c r="K88" s="391"/>
      <c r="L88" s="391"/>
      <c r="M88" s="391"/>
      <c r="N88" s="391"/>
    </row>
    <row r="89" spans="1:14" ht="15">
      <c r="A89" s="468" t="s">
        <v>1397</v>
      </c>
      <c r="B89" s="464"/>
      <c r="C89" s="464"/>
      <c r="D89" s="381">
        <v>75</v>
      </c>
      <c r="E89" s="405" t="s">
        <v>1398</v>
      </c>
      <c r="F89" s="404">
        <f aca="true" t="shared" si="35" ref="F89:N90">F90</f>
        <v>0</v>
      </c>
      <c r="G89" s="384">
        <f t="shared" si="35"/>
        <v>0</v>
      </c>
      <c r="H89" s="384">
        <f t="shared" si="35"/>
        <v>0</v>
      </c>
      <c r="I89" s="384">
        <f t="shared" si="35"/>
        <v>0</v>
      </c>
      <c r="J89" s="384">
        <f t="shared" si="35"/>
        <v>0</v>
      </c>
      <c r="K89" s="384">
        <f t="shared" si="35"/>
        <v>0</v>
      </c>
      <c r="L89" s="384">
        <f t="shared" si="35"/>
        <v>0</v>
      </c>
      <c r="M89" s="384">
        <f t="shared" si="35"/>
        <v>0</v>
      </c>
      <c r="N89" s="384">
        <f t="shared" si="35"/>
        <v>0</v>
      </c>
    </row>
    <row r="90" spans="1:14" ht="15.75">
      <c r="A90" s="462" t="s">
        <v>672</v>
      </c>
      <c r="B90" s="463"/>
      <c r="C90" s="463"/>
      <c r="D90" s="381">
        <v>76</v>
      </c>
      <c r="E90" s="469" t="s">
        <v>714</v>
      </c>
      <c r="F90" s="470">
        <f t="shared" si="35"/>
        <v>0</v>
      </c>
      <c r="G90" s="384">
        <f t="shared" si="35"/>
        <v>0</v>
      </c>
      <c r="H90" s="384">
        <f t="shared" si="35"/>
        <v>0</v>
      </c>
      <c r="I90" s="384">
        <f t="shared" si="35"/>
        <v>0</v>
      </c>
      <c r="J90" s="384">
        <f t="shared" si="35"/>
        <v>0</v>
      </c>
      <c r="K90" s="384">
        <f t="shared" si="35"/>
        <v>0</v>
      </c>
      <c r="L90" s="384">
        <f t="shared" si="35"/>
        <v>0</v>
      </c>
      <c r="M90" s="384">
        <f t="shared" si="35"/>
        <v>0</v>
      </c>
      <c r="N90" s="384">
        <f t="shared" si="35"/>
        <v>0</v>
      </c>
    </row>
    <row r="91" spans="1:14" ht="15">
      <c r="A91" s="385" t="s">
        <v>1399</v>
      </c>
      <c r="B91" s="464"/>
      <c r="C91" s="464"/>
      <c r="D91" s="381">
        <v>77</v>
      </c>
      <c r="E91" s="405">
        <v>30</v>
      </c>
      <c r="F91" s="404">
        <f aca="true" t="shared" si="36" ref="F91:N91">SUM(F92)</f>
        <v>0</v>
      </c>
      <c r="G91" s="384">
        <f t="shared" si="36"/>
        <v>0</v>
      </c>
      <c r="H91" s="384">
        <f t="shared" si="36"/>
        <v>0</v>
      </c>
      <c r="I91" s="384">
        <f t="shared" si="36"/>
        <v>0</v>
      </c>
      <c r="J91" s="384">
        <f t="shared" si="36"/>
        <v>0</v>
      </c>
      <c r="K91" s="384">
        <f t="shared" si="36"/>
        <v>0</v>
      </c>
      <c r="L91" s="384">
        <f t="shared" si="36"/>
        <v>0</v>
      </c>
      <c r="M91" s="384">
        <f t="shared" si="36"/>
        <v>0</v>
      </c>
      <c r="N91" s="384">
        <f t="shared" si="36"/>
        <v>0</v>
      </c>
    </row>
    <row r="92" spans="1:14" ht="15">
      <c r="A92" s="437"/>
      <c r="B92" s="387" t="s">
        <v>1400</v>
      </c>
      <c r="C92" s="467"/>
      <c r="D92" s="381">
        <v>78</v>
      </c>
      <c r="E92" s="401" t="s">
        <v>1382</v>
      </c>
      <c r="F92" s="402"/>
      <c r="G92" s="391">
        <f>H92+I92+J92+K92</f>
        <v>0</v>
      </c>
      <c r="H92" s="391"/>
      <c r="I92" s="391"/>
      <c r="J92" s="391"/>
      <c r="K92" s="391"/>
      <c r="L92" s="391"/>
      <c r="M92" s="391"/>
      <c r="N92" s="391"/>
    </row>
    <row r="93" spans="1:14" ht="15.75">
      <c r="A93" s="471" t="s">
        <v>1401</v>
      </c>
      <c r="B93" s="472"/>
      <c r="C93" s="473"/>
      <c r="D93" s="381">
        <v>79</v>
      </c>
      <c r="E93" s="405" t="s">
        <v>1402</v>
      </c>
      <c r="F93" s="404">
        <f aca="true" t="shared" si="37" ref="F93:N93">F106+F108+F109</f>
        <v>0</v>
      </c>
      <c r="G93" s="384">
        <f t="shared" si="37"/>
        <v>0</v>
      </c>
      <c r="H93" s="384">
        <f t="shared" si="37"/>
        <v>0</v>
      </c>
      <c r="I93" s="384">
        <f t="shared" si="37"/>
        <v>0</v>
      </c>
      <c r="J93" s="384">
        <f t="shared" si="37"/>
        <v>0</v>
      </c>
      <c r="K93" s="384">
        <f t="shared" si="37"/>
        <v>0</v>
      </c>
      <c r="L93" s="384">
        <f t="shared" si="37"/>
        <v>0</v>
      </c>
      <c r="M93" s="384">
        <f t="shared" si="37"/>
        <v>0</v>
      </c>
      <c r="N93" s="384">
        <f t="shared" si="37"/>
        <v>0</v>
      </c>
    </row>
    <row r="94" spans="1:14" ht="15.75">
      <c r="A94" s="474" t="s">
        <v>673</v>
      </c>
      <c r="B94" s="463"/>
      <c r="C94" s="463"/>
      <c r="D94" s="381">
        <v>80</v>
      </c>
      <c r="E94" s="469" t="s">
        <v>714</v>
      </c>
      <c r="F94" s="470">
        <f>F106+F108</f>
        <v>0</v>
      </c>
      <c r="G94" s="384">
        <f>G106+G108</f>
        <v>0</v>
      </c>
      <c r="H94" s="384">
        <f>H106+H108</f>
        <v>0</v>
      </c>
      <c r="I94" s="384">
        <f>I106+I108</f>
        <v>0</v>
      </c>
      <c r="J94" s="384">
        <f>J106+J108</f>
        <v>0</v>
      </c>
      <c r="K94" s="384">
        <f>J106+J108</f>
        <v>0</v>
      </c>
      <c r="L94" s="384">
        <f>K106+K108</f>
        <v>0</v>
      </c>
      <c r="M94" s="384">
        <f>L106+L108</f>
        <v>0</v>
      </c>
      <c r="N94" s="384">
        <f>M106+M108</f>
        <v>0</v>
      </c>
    </row>
    <row r="95" spans="1:14" ht="15">
      <c r="A95" s="393" t="s">
        <v>1378</v>
      </c>
      <c r="B95" s="464"/>
      <c r="C95" s="464"/>
      <c r="D95" s="381">
        <v>81</v>
      </c>
      <c r="E95" s="469">
        <v>10</v>
      </c>
      <c r="F95" s="470"/>
      <c r="G95" s="391">
        <f>H95+I95+J95+K95</f>
        <v>0</v>
      </c>
      <c r="H95" s="391"/>
      <c r="I95" s="391"/>
      <c r="J95" s="391"/>
      <c r="K95" s="391"/>
      <c r="L95" s="391"/>
      <c r="M95" s="391"/>
      <c r="N95" s="391"/>
    </row>
    <row r="96" spans="1:14" ht="15">
      <c r="A96" s="385" t="s">
        <v>1379</v>
      </c>
      <c r="B96" s="464"/>
      <c r="C96" s="464"/>
      <c r="D96" s="381">
        <v>82</v>
      </c>
      <c r="E96" s="405">
        <v>20</v>
      </c>
      <c r="F96" s="404"/>
      <c r="G96" s="391"/>
      <c r="H96" s="391"/>
      <c r="I96" s="391"/>
      <c r="J96" s="391"/>
      <c r="K96" s="391"/>
      <c r="L96" s="391"/>
      <c r="M96" s="391"/>
      <c r="N96" s="391"/>
    </row>
    <row r="97" spans="1:14" ht="15.75">
      <c r="A97" s="446" t="s">
        <v>671</v>
      </c>
      <c r="B97" s="463"/>
      <c r="C97" s="463"/>
      <c r="D97" s="381">
        <v>83</v>
      </c>
      <c r="E97" s="405">
        <v>70</v>
      </c>
      <c r="F97" s="404">
        <f aca="true" t="shared" si="38" ref="F97:N97">F98</f>
        <v>0</v>
      </c>
      <c r="G97" s="384">
        <f t="shared" si="38"/>
        <v>0</v>
      </c>
      <c r="H97" s="384">
        <f t="shared" si="38"/>
        <v>0</v>
      </c>
      <c r="I97" s="384">
        <f t="shared" si="38"/>
        <v>0</v>
      </c>
      <c r="J97" s="384">
        <f t="shared" si="38"/>
        <v>0</v>
      </c>
      <c r="K97" s="384">
        <f t="shared" si="38"/>
        <v>0</v>
      </c>
      <c r="L97" s="384">
        <f t="shared" si="38"/>
        <v>0</v>
      </c>
      <c r="M97" s="384">
        <f t="shared" si="38"/>
        <v>0</v>
      </c>
      <c r="N97" s="384">
        <f t="shared" si="38"/>
        <v>0</v>
      </c>
    </row>
    <row r="98" spans="1:14" ht="15">
      <c r="A98" s="439" t="s">
        <v>1403</v>
      </c>
      <c r="B98" s="449"/>
      <c r="C98" s="463"/>
      <c r="D98" s="381">
        <v>84</v>
      </c>
      <c r="E98" s="405">
        <v>71</v>
      </c>
      <c r="F98" s="404">
        <f aca="true" t="shared" si="39" ref="F98:N98">F99+F104</f>
        <v>0</v>
      </c>
      <c r="G98" s="384">
        <f t="shared" si="39"/>
        <v>0</v>
      </c>
      <c r="H98" s="384">
        <f t="shared" si="39"/>
        <v>0</v>
      </c>
      <c r="I98" s="384">
        <f t="shared" si="39"/>
        <v>0</v>
      </c>
      <c r="J98" s="384">
        <f t="shared" si="39"/>
        <v>0</v>
      </c>
      <c r="K98" s="384">
        <f t="shared" si="39"/>
        <v>0</v>
      </c>
      <c r="L98" s="384">
        <f t="shared" si="39"/>
        <v>0</v>
      </c>
      <c r="M98" s="384">
        <f t="shared" si="39"/>
        <v>0</v>
      </c>
      <c r="N98" s="384">
        <f t="shared" si="39"/>
        <v>0</v>
      </c>
    </row>
    <row r="99" spans="1:14" ht="15">
      <c r="A99" s="388"/>
      <c r="B99" s="437" t="s">
        <v>1395</v>
      </c>
      <c r="C99" s="463"/>
      <c r="D99" s="381">
        <v>85</v>
      </c>
      <c r="E99" s="405" t="s">
        <v>1254</v>
      </c>
      <c r="F99" s="404">
        <f aca="true" t="shared" si="40" ref="F99:N99">F100+F101+F102+F103</f>
        <v>0</v>
      </c>
      <c r="G99" s="384">
        <f t="shared" si="40"/>
        <v>0</v>
      </c>
      <c r="H99" s="384">
        <f t="shared" si="40"/>
        <v>0</v>
      </c>
      <c r="I99" s="384">
        <f t="shared" si="40"/>
        <v>0</v>
      </c>
      <c r="J99" s="384">
        <f t="shared" si="40"/>
        <v>0</v>
      </c>
      <c r="K99" s="384">
        <f t="shared" si="40"/>
        <v>0</v>
      </c>
      <c r="L99" s="384">
        <f t="shared" si="40"/>
        <v>0</v>
      </c>
      <c r="M99" s="384">
        <f t="shared" si="40"/>
        <v>0</v>
      </c>
      <c r="N99" s="384">
        <f t="shared" si="40"/>
        <v>0</v>
      </c>
    </row>
    <row r="100" spans="1:14" ht="15">
      <c r="A100" s="388"/>
      <c r="B100" s="437"/>
      <c r="C100" s="403" t="s">
        <v>1255</v>
      </c>
      <c r="D100" s="381">
        <v>86</v>
      </c>
      <c r="E100" s="405" t="s">
        <v>1256</v>
      </c>
      <c r="F100" s="404"/>
      <c r="G100" s="391">
        <f>H100+I100+J100+K100</f>
        <v>0</v>
      </c>
      <c r="H100" s="391"/>
      <c r="I100" s="391"/>
      <c r="J100" s="391"/>
      <c r="K100" s="391"/>
      <c r="L100" s="391"/>
      <c r="M100" s="391"/>
      <c r="N100" s="391"/>
    </row>
    <row r="101" spans="1:14" ht="15.75" customHeight="1">
      <c r="A101" s="388"/>
      <c r="B101" s="437"/>
      <c r="C101" s="455" t="s">
        <v>1257</v>
      </c>
      <c r="D101" s="381">
        <v>87</v>
      </c>
      <c r="E101" s="452" t="s">
        <v>1258</v>
      </c>
      <c r="F101" s="453"/>
      <c r="G101" s="391">
        <f>H101+I101+J101+K101</f>
        <v>0</v>
      </c>
      <c r="H101" s="391"/>
      <c r="I101" s="391"/>
      <c r="J101" s="391"/>
      <c r="K101" s="391"/>
      <c r="L101" s="391"/>
      <c r="M101" s="391"/>
      <c r="N101" s="391"/>
    </row>
    <row r="102" spans="1:14" ht="15">
      <c r="A102" s="388"/>
      <c r="B102" s="437"/>
      <c r="C102" s="456" t="s">
        <v>1259</v>
      </c>
      <c r="D102" s="381">
        <v>88</v>
      </c>
      <c r="E102" s="452" t="s">
        <v>1260</v>
      </c>
      <c r="F102" s="453"/>
      <c r="G102" s="391">
        <f>H102+I102+J102+K102</f>
        <v>0</v>
      </c>
      <c r="H102" s="391"/>
      <c r="I102" s="391"/>
      <c r="J102" s="391"/>
      <c r="K102" s="391"/>
      <c r="L102" s="391"/>
      <c r="M102" s="391"/>
      <c r="N102" s="391"/>
    </row>
    <row r="103" spans="1:14" ht="15">
      <c r="A103" s="388"/>
      <c r="B103" s="437"/>
      <c r="C103" s="456" t="s">
        <v>1261</v>
      </c>
      <c r="D103" s="381">
        <v>89</v>
      </c>
      <c r="E103" s="457" t="s">
        <v>1262</v>
      </c>
      <c r="F103" s="465"/>
      <c r="G103" s="391">
        <f>H103+I103+J103+K103</f>
        <v>0</v>
      </c>
      <c r="H103" s="391"/>
      <c r="I103" s="391"/>
      <c r="J103" s="391"/>
      <c r="K103" s="391"/>
      <c r="L103" s="391"/>
      <c r="M103" s="391"/>
      <c r="N103" s="391"/>
    </row>
    <row r="104" spans="1:14" ht="15">
      <c r="A104" s="388"/>
      <c r="B104" s="437" t="s">
        <v>1386</v>
      </c>
      <c r="C104" s="456"/>
      <c r="D104" s="381">
        <v>90</v>
      </c>
      <c r="E104" s="440" t="s">
        <v>1387</v>
      </c>
      <c r="F104" s="448"/>
      <c r="G104" s="391">
        <f>H104+I104+J104+K104</f>
        <v>0</v>
      </c>
      <c r="H104" s="391"/>
      <c r="I104" s="391"/>
      <c r="J104" s="391"/>
      <c r="K104" s="391"/>
      <c r="L104" s="391"/>
      <c r="M104" s="391"/>
      <c r="N104" s="391"/>
    </row>
    <row r="105" spans="1:14" ht="14.25">
      <c r="A105" s="304" t="s">
        <v>903</v>
      </c>
      <c r="B105" s="304"/>
      <c r="C105" s="304"/>
      <c r="D105" s="381">
        <v>91</v>
      </c>
      <c r="E105" s="405"/>
      <c r="F105" s="404"/>
      <c r="G105" s="391"/>
      <c r="H105" s="391"/>
      <c r="I105" s="391"/>
      <c r="J105" s="391"/>
      <c r="K105" s="391"/>
      <c r="L105" s="391"/>
      <c r="M105" s="391"/>
      <c r="N105" s="391"/>
    </row>
    <row r="106" spans="1:14" ht="15">
      <c r="A106" s="475"/>
      <c r="B106" s="476" t="s">
        <v>1404</v>
      </c>
      <c r="C106" s="467"/>
      <c r="D106" s="381">
        <v>92</v>
      </c>
      <c r="E106" s="405" t="s">
        <v>1405</v>
      </c>
      <c r="F106" s="404">
        <f aca="true" t="shared" si="41" ref="F106:N106">F107</f>
        <v>0</v>
      </c>
      <c r="G106" s="384">
        <f t="shared" si="41"/>
        <v>0</v>
      </c>
      <c r="H106" s="384">
        <f t="shared" si="41"/>
        <v>0</v>
      </c>
      <c r="I106" s="384">
        <f t="shared" si="41"/>
        <v>0</v>
      </c>
      <c r="J106" s="384">
        <f t="shared" si="41"/>
        <v>0</v>
      </c>
      <c r="K106" s="384">
        <f t="shared" si="41"/>
        <v>0</v>
      </c>
      <c r="L106" s="384">
        <f t="shared" si="41"/>
        <v>0</v>
      </c>
      <c r="M106" s="384">
        <f t="shared" si="41"/>
        <v>0</v>
      </c>
      <c r="N106" s="384">
        <f t="shared" si="41"/>
        <v>0</v>
      </c>
    </row>
    <row r="107" spans="1:14" ht="14.25">
      <c r="A107" s="475"/>
      <c r="B107" s="476"/>
      <c r="C107" s="477" t="s">
        <v>1406</v>
      </c>
      <c r="D107" s="381">
        <v>93</v>
      </c>
      <c r="E107" s="405" t="s">
        <v>1407</v>
      </c>
      <c r="F107" s="404"/>
      <c r="G107" s="391">
        <f>H107+I107+J107+K107</f>
        <v>0</v>
      </c>
      <c r="H107" s="391"/>
      <c r="I107" s="391"/>
      <c r="J107" s="391"/>
      <c r="K107" s="391"/>
      <c r="L107" s="391"/>
      <c r="M107" s="391"/>
      <c r="N107" s="391"/>
    </row>
    <row r="108" spans="1:14" ht="14.25">
      <c r="A108" s="475"/>
      <c r="B108" s="476" t="s">
        <v>1120</v>
      </c>
      <c r="C108" s="467"/>
      <c r="D108" s="381">
        <v>94</v>
      </c>
      <c r="E108" s="405" t="s">
        <v>1408</v>
      </c>
      <c r="F108" s="404"/>
      <c r="G108" s="391">
        <f>H108+I108+J108+K108</f>
        <v>0</v>
      </c>
      <c r="H108" s="391"/>
      <c r="I108" s="391"/>
      <c r="J108" s="391"/>
      <c r="K108" s="391"/>
      <c r="L108" s="391"/>
      <c r="M108" s="391"/>
      <c r="N108" s="391"/>
    </row>
    <row r="109" spans="1:14" ht="15.75">
      <c r="A109" s="378" t="s">
        <v>1409</v>
      </c>
      <c r="B109" s="472"/>
      <c r="C109" s="443"/>
      <c r="D109" s="381">
        <v>95</v>
      </c>
      <c r="E109" s="478" t="s">
        <v>1410</v>
      </c>
      <c r="F109" s="479">
        <f aca="true" t="shared" si="42" ref="F109:N109">F132+F135+F139+F140+F142+F145</f>
        <v>0</v>
      </c>
      <c r="G109" s="384">
        <f t="shared" si="42"/>
        <v>0</v>
      </c>
      <c r="H109" s="384">
        <f t="shared" si="42"/>
        <v>0</v>
      </c>
      <c r="I109" s="384">
        <f t="shared" si="42"/>
        <v>0</v>
      </c>
      <c r="J109" s="384">
        <f t="shared" si="42"/>
        <v>0</v>
      </c>
      <c r="K109" s="384">
        <f t="shared" si="42"/>
        <v>0</v>
      </c>
      <c r="L109" s="384">
        <f t="shared" si="42"/>
        <v>0</v>
      </c>
      <c r="M109" s="384">
        <f t="shared" si="42"/>
        <v>0</v>
      </c>
      <c r="N109" s="384">
        <f t="shared" si="42"/>
        <v>0</v>
      </c>
    </row>
    <row r="110" spans="1:14" ht="15.75">
      <c r="A110" s="462" t="s">
        <v>1377</v>
      </c>
      <c r="B110" s="463"/>
      <c r="C110" s="463"/>
      <c r="D110" s="381">
        <v>96</v>
      </c>
      <c r="E110" s="436" t="s">
        <v>714</v>
      </c>
      <c r="F110" s="459">
        <f aca="true" t="shared" si="43" ref="F110:N110">F111+F112+F113+F116+F119+F123</f>
        <v>0</v>
      </c>
      <c r="G110" s="384">
        <f t="shared" si="43"/>
        <v>0</v>
      </c>
      <c r="H110" s="384">
        <f t="shared" si="43"/>
        <v>0</v>
      </c>
      <c r="I110" s="384">
        <f t="shared" si="43"/>
        <v>0</v>
      </c>
      <c r="J110" s="384">
        <f t="shared" si="43"/>
        <v>0</v>
      </c>
      <c r="K110" s="384">
        <f t="shared" si="43"/>
        <v>0</v>
      </c>
      <c r="L110" s="384">
        <f t="shared" si="43"/>
        <v>0</v>
      </c>
      <c r="M110" s="384">
        <f t="shared" si="43"/>
        <v>0</v>
      </c>
      <c r="N110" s="384">
        <f t="shared" si="43"/>
        <v>0</v>
      </c>
    </row>
    <row r="111" spans="1:14" ht="15">
      <c r="A111" s="393" t="s">
        <v>1378</v>
      </c>
      <c r="B111" s="464"/>
      <c r="C111" s="464"/>
      <c r="D111" s="381">
        <v>97</v>
      </c>
      <c r="E111" s="436">
        <v>10</v>
      </c>
      <c r="F111" s="459"/>
      <c r="G111" s="391">
        <f>H111+I111+J111+K111</f>
        <v>0</v>
      </c>
      <c r="H111" s="391"/>
      <c r="I111" s="391"/>
      <c r="J111" s="391"/>
      <c r="K111" s="391"/>
      <c r="L111" s="391"/>
      <c r="M111" s="391"/>
      <c r="N111" s="391"/>
    </row>
    <row r="112" spans="1:14" ht="15">
      <c r="A112" s="385" t="s">
        <v>1379</v>
      </c>
      <c r="B112" s="464"/>
      <c r="C112" s="464"/>
      <c r="D112" s="381">
        <v>98</v>
      </c>
      <c r="E112" s="440">
        <v>20</v>
      </c>
      <c r="F112" s="448"/>
      <c r="G112" s="391">
        <f>H112+I112+J112+K112</f>
        <v>0</v>
      </c>
      <c r="H112" s="391"/>
      <c r="I112" s="391"/>
      <c r="J112" s="391"/>
      <c r="K112" s="391"/>
      <c r="L112" s="391"/>
      <c r="M112" s="391"/>
      <c r="N112" s="391"/>
    </row>
    <row r="113" spans="1:14" ht="15">
      <c r="A113" s="385" t="s">
        <v>1411</v>
      </c>
      <c r="B113" s="464"/>
      <c r="C113" s="464"/>
      <c r="D113" s="381">
        <v>99</v>
      </c>
      <c r="E113" s="405">
        <v>51</v>
      </c>
      <c r="F113" s="404">
        <f aca="true" t="shared" si="44" ref="F113:N114">F114</f>
        <v>0</v>
      </c>
      <c r="G113" s="384">
        <f t="shared" si="44"/>
        <v>0</v>
      </c>
      <c r="H113" s="384">
        <f t="shared" si="44"/>
        <v>0</v>
      </c>
      <c r="I113" s="384">
        <f t="shared" si="44"/>
        <v>0</v>
      </c>
      <c r="J113" s="384">
        <f t="shared" si="44"/>
        <v>0</v>
      </c>
      <c r="K113" s="384">
        <f t="shared" si="44"/>
        <v>0</v>
      </c>
      <c r="L113" s="384">
        <f t="shared" si="44"/>
        <v>0</v>
      </c>
      <c r="M113" s="384">
        <f t="shared" si="44"/>
        <v>0</v>
      </c>
      <c r="N113" s="384">
        <f t="shared" si="44"/>
        <v>0</v>
      </c>
    </row>
    <row r="114" spans="1:14" ht="15">
      <c r="A114" s="385"/>
      <c r="B114" s="385" t="s">
        <v>1412</v>
      </c>
      <c r="C114" s="480"/>
      <c r="D114" s="381">
        <v>100</v>
      </c>
      <c r="E114" s="405" t="s">
        <v>1413</v>
      </c>
      <c r="F114" s="404">
        <f t="shared" si="44"/>
        <v>0</v>
      </c>
      <c r="G114" s="384">
        <f t="shared" si="44"/>
        <v>0</v>
      </c>
      <c r="H114" s="384">
        <f t="shared" si="44"/>
        <v>0</v>
      </c>
      <c r="I114" s="384">
        <f t="shared" si="44"/>
        <v>0</v>
      </c>
      <c r="J114" s="384">
        <f t="shared" si="44"/>
        <v>0</v>
      </c>
      <c r="K114" s="384">
        <f t="shared" si="44"/>
        <v>0</v>
      </c>
      <c r="L114" s="384">
        <f t="shared" si="44"/>
        <v>0</v>
      </c>
      <c r="M114" s="384">
        <f t="shared" si="44"/>
        <v>0</v>
      </c>
      <c r="N114" s="384">
        <f t="shared" si="44"/>
        <v>0</v>
      </c>
    </row>
    <row r="115" spans="1:14" ht="15">
      <c r="A115" s="385"/>
      <c r="B115" s="385"/>
      <c r="C115" s="387" t="s">
        <v>1414</v>
      </c>
      <c r="D115" s="381">
        <v>101</v>
      </c>
      <c r="E115" s="405" t="s">
        <v>1415</v>
      </c>
      <c r="F115" s="404"/>
      <c r="G115" s="391">
        <f>H115+I115+J115+K115</f>
        <v>0</v>
      </c>
      <c r="H115" s="391"/>
      <c r="I115" s="391"/>
      <c r="J115" s="391"/>
      <c r="K115" s="391"/>
      <c r="L115" s="391"/>
      <c r="M115" s="391"/>
      <c r="N115" s="391"/>
    </row>
    <row r="116" spans="1:14" ht="15">
      <c r="A116" s="385" t="s">
        <v>1416</v>
      </c>
      <c r="B116" s="464"/>
      <c r="C116" s="464"/>
      <c r="D116" s="381">
        <v>102</v>
      </c>
      <c r="E116" s="405">
        <v>55</v>
      </c>
      <c r="F116" s="404">
        <f aca="true" t="shared" si="45" ref="F116:N117">F117</f>
        <v>0</v>
      </c>
      <c r="G116" s="384">
        <f t="shared" si="45"/>
        <v>0</v>
      </c>
      <c r="H116" s="384">
        <f t="shared" si="45"/>
        <v>0</v>
      </c>
      <c r="I116" s="384">
        <f t="shared" si="45"/>
        <v>0</v>
      </c>
      <c r="J116" s="384">
        <f t="shared" si="45"/>
        <v>0</v>
      </c>
      <c r="K116" s="384">
        <f t="shared" si="45"/>
        <v>0</v>
      </c>
      <c r="L116" s="384">
        <f t="shared" si="45"/>
        <v>0</v>
      </c>
      <c r="M116" s="384">
        <f t="shared" si="45"/>
        <v>0</v>
      </c>
      <c r="N116" s="384">
        <f t="shared" si="45"/>
        <v>0</v>
      </c>
    </row>
    <row r="117" spans="1:14" ht="15">
      <c r="A117" s="385"/>
      <c r="B117" s="437" t="s">
        <v>1417</v>
      </c>
      <c r="C117" s="463"/>
      <c r="D117" s="381">
        <v>103</v>
      </c>
      <c r="E117" s="405" t="s">
        <v>1418</v>
      </c>
      <c r="F117" s="404">
        <f t="shared" si="45"/>
        <v>0</v>
      </c>
      <c r="G117" s="384">
        <f t="shared" si="45"/>
        <v>0</v>
      </c>
      <c r="H117" s="384">
        <f t="shared" si="45"/>
        <v>0</v>
      </c>
      <c r="I117" s="384">
        <f t="shared" si="45"/>
        <v>0</v>
      </c>
      <c r="J117" s="384">
        <f t="shared" si="45"/>
        <v>0</v>
      </c>
      <c r="K117" s="384">
        <f t="shared" si="45"/>
        <v>0</v>
      </c>
      <c r="L117" s="384">
        <f t="shared" si="45"/>
        <v>0</v>
      </c>
      <c r="M117" s="384">
        <f t="shared" si="45"/>
        <v>0</v>
      </c>
      <c r="N117" s="384">
        <f t="shared" si="45"/>
        <v>0</v>
      </c>
    </row>
    <row r="118" spans="1:14" ht="15">
      <c r="A118" s="385"/>
      <c r="B118" s="437"/>
      <c r="C118" s="387" t="s">
        <v>1419</v>
      </c>
      <c r="D118" s="381">
        <v>104</v>
      </c>
      <c r="E118" s="405" t="s">
        <v>1420</v>
      </c>
      <c r="F118" s="404"/>
      <c r="G118" s="391">
        <f>H118+I118+J118+K118</f>
        <v>0</v>
      </c>
      <c r="H118" s="391"/>
      <c r="I118" s="391"/>
      <c r="J118" s="391"/>
      <c r="K118" s="391"/>
      <c r="L118" s="391"/>
      <c r="M118" s="391"/>
      <c r="N118" s="391"/>
    </row>
    <row r="119" spans="1:14" ht="15">
      <c r="A119" s="385" t="s">
        <v>1421</v>
      </c>
      <c r="B119" s="464"/>
      <c r="C119" s="464"/>
      <c r="D119" s="381">
        <v>105</v>
      </c>
      <c r="E119" s="405">
        <v>57</v>
      </c>
      <c r="F119" s="404">
        <f aca="true" t="shared" si="46" ref="F119:N119">F120+F121</f>
        <v>0</v>
      </c>
      <c r="G119" s="384">
        <f t="shared" si="46"/>
        <v>0</v>
      </c>
      <c r="H119" s="384">
        <f t="shared" si="46"/>
        <v>0</v>
      </c>
      <c r="I119" s="384">
        <f t="shared" si="46"/>
        <v>0</v>
      </c>
      <c r="J119" s="384">
        <f t="shared" si="46"/>
        <v>0</v>
      </c>
      <c r="K119" s="384">
        <f t="shared" si="46"/>
        <v>0</v>
      </c>
      <c r="L119" s="384">
        <f t="shared" si="46"/>
        <v>0</v>
      </c>
      <c r="M119" s="384">
        <f t="shared" si="46"/>
        <v>0</v>
      </c>
      <c r="N119" s="384">
        <f t="shared" si="46"/>
        <v>0</v>
      </c>
    </row>
    <row r="120" spans="1:14" ht="15">
      <c r="A120" s="385"/>
      <c r="B120" s="437" t="s">
        <v>1422</v>
      </c>
      <c r="C120" s="463"/>
      <c r="D120" s="381">
        <v>106</v>
      </c>
      <c r="E120" s="405" t="s">
        <v>1423</v>
      </c>
      <c r="F120" s="404"/>
      <c r="G120" s="391">
        <f>H120+I120+J120+K120</f>
        <v>0</v>
      </c>
      <c r="H120" s="391"/>
      <c r="I120" s="391"/>
      <c r="J120" s="391"/>
      <c r="K120" s="391"/>
      <c r="L120" s="391"/>
      <c r="M120" s="391"/>
      <c r="N120" s="391"/>
    </row>
    <row r="121" spans="1:14" ht="15">
      <c r="A121" s="385"/>
      <c r="B121" s="437" t="s">
        <v>1424</v>
      </c>
      <c r="C121" s="463"/>
      <c r="D121" s="381">
        <v>107</v>
      </c>
      <c r="E121" s="405" t="s">
        <v>1425</v>
      </c>
      <c r="F121" s="404">
        <f aca="true" t="shared" si="47" ref="F121:N121">F122</f>
        <v>0</v>
      </c>
      <c r="G121" s="384">
        <f t="shared" si="47"/>
        <v>0</v>
      </c>
      <c r="H121" s="384">
        <f t="shared" si="47"/>
        <v>0</v>
      </c>
      <c r="I121" s="384">
        <f t="shared" si="47"/>
        <v>0</v>
      </c>
      <c r="J121" s="384">
        <f t="shared" si="47"/>
        <v>0</v>
      </c>
      <c r="K121" s="384">
        <f t="shared" si="47"/>
        <v>0</v>
      </c>
      <c r="L121" s="384">
        <f t="shared" si="47"/>
        <v>0</v>
      </c>
      <c r="M121" s="384">
        <f t="shared" si="47"/>
        <v>0</v>
      </c>
      <c r="N121" s="384">
        <f t="shared" si="47"/>
        <v>0</v>
      </c>
    </row>
    <row r="122" spans="1:14" ht="15">
      <c r="A122" s="385"/>
      <c r="B122" s="437"/>
      <c r="C122" s="387" t="s">
        <v>1426</v>
      </c>
      <c r="D122" s="381">
        <v>108</v>
      </c>
      <c r="E122" s="405" t="s">
        <v>1427</v>
      </c>
      <c r="F122" s="404"/>
      <c r="G122" s="391">
        <f>H122+I122+J122+K122</f>
        <v>0</v>
      </c>
      <c r="H122" s="391"/>
      <c r="I122" s="391"/>
      <c r="J122" s="391"/>
      <c r="K122" s="391"/>
      <c r="L122" s="391"/>
      <c r="M122" s="391"/>
      <c r="N122" s="391"/>
    </row>
    <row r="123" spans="1:14" ht="15.75">
      <c r="A123" s="446" t="s">
        <v>671</v>
      </c>
      <c r="B123" s="463"/>
      <c r="C123" s="463"/>
      <c r="D123" s="381">
        <v>109</v>
      </c>
      <c r="E123" s="440">
        <v>70</v>
      </c>
      <c r="F123" s="448">
        <f aca="true" t="shared" si="48" ref="F123:N123">F124</f>
        <v>0</v>
      </c>
      <c r="G123" s="384">
        <f t="shared" si="48"/>
        <v>0</v>
      </c>
      <c r="H123" s="384">
        <f t="shared" si="48"/>
        <v>0</v>
      </c>
      <c r="I123" s="384">
        <f t="shared" si="48"/>
        <v>0</v>
      </c>
      <c r="J123" s="384">
        <f t="shared" si="48"/>
        <v>0</v>
      </c>
      <c r="K123" s="384">
        <f t="shared" si="48"/>
        <v>0</v>
      </c>
      <c r="L123" s="384">
        <f t="shared" si="48"/>
        <v>0</v>
      </c>
      <c r="M123" s="384">
        <f t="shared" si="48"/>
        <v>0</v>
      </c>
      <c r="N123" s="384">
        <f t="shared" si="48"/>
        <v>0</v>
      </c>
    </row>
    <row r="124" spans="1:14" ht="15">
      <c r="A124" s="439" t="s">
        <v>1384</v>
      </c>
      <c r="B124" s="449"/>
      <c r="C124" s="463"/>
      <c r="D124" s="381">
        <v>110</v>
      </c>
      <c r="E124" s="440">
        <v>71</v>
      </c>
      <c r="F124" s="448">
        <f aca="true" t="shared" si="49" ref="F124:N124">F125+F130</f>
        <v>0</v>
      </c>
      <c r="G124" s="384">
        <f t="shared" si="49"/>
        <v>0</v>
      </c>
      <c r="H124" s="384">
        <f t="shared" si="49"/>
        <v>0</v>
      </c>
      <c r="I124" s="384">
        <f t="shared" si="49"/>
        <v>0</v>
      </c>
      <c r="J124" s="384">
        <f t="shared" si="49"/>
        <v>0</v>
      </c>
      <c r="K124" s="384">
        <f t="shared" si="49"/>
        <v>0</v>
      </c>
      <c r="L124" s="384">
        <f t="shared" si="49"/>
        <v>0</v>
      </c>
      <c r="M124" s="384">
        <f t="shared" si="49"/>
        <v>0</v>
      </c>
      <c r="N124" s="384">
        <f t="shared" si="49"/>
        <v>0</v>
      </c>
    </row>
    <row r="125" spans="1:14" ht="15">
      <c r="A125" s="388"/>
      <c r="B125" s="437" t="s">
        <v>1385</v>
      </c>
      <c r="C125" s="463"/>
      <c r="D125" s="381">
        <v>111</v>
      </c>
      <c r="E125" s="440" t="s">
        <v>1254</v>
      </c>
      <c r="F125" s="448">
        <f aca="true" t="shared" si="50" ref="F125:N125">F126+F127+F128+F129</f>
        <v>0</v>
      </c>
      <c r="G125" s="384">
        <f t="shared" si="50"/>
        <v>0</v>
      </c>
      <c r="H125" s="384">
        <f t="shared" si="50"/>
        <v>0</v>
      </c>
      <c r="I125" s="384">
        <f t="shared" si="50"/>
        <v>0</v>
      </c>
      <c r="J125" s="384">
        <f t="shared" si="50"/>
        <v>0</v>
      </c>
      <c r="K125" s="384">
        <f t="shared" si="50"/>
        <v>0</v>
      </c>
      <c r="L125" s="384">
        <f t="shared" si="50"/>
        <v>0</v>
      </c>
      <c r="M125" s="384">
        <f t="shared" si="50"/>
        <v>0</v>
      </c>
      <c r="N125" s="384">
        <f t="shared" si="50"/>
        <v>0</v>
      </c>
    </row>
    <row r="126" spans="1:14" ht="15">
      <c r="A126" s="388"/>
      <c r="B126" s="437"/>
      <c r="C126" s="451" t="s">
        <v>1255</v>
      </c>
      <c r="D126" s="381">
        <v>112</v>
      </c>
      <c r="E126" s="452" t="s">
        <v>1256</v>
      </c>
      <c r="F126" s="453"/>
      <c r="G126" s="391">
        <f>H126+I126+J126+K126</f>
        <v>0</v>
      </c>
      <c r="H126" s="391"/>
      <c r="I126" s="391"/>
      <c r="J126" s="391"/>
      <c r="K126" s="391"/>
      <c r="L126" s="391"/>
      <c r="M126" s="391"/>
      <c r="N126" s="391"/>
    </row>
    <row r="127" spans="1:14" ht="15.75" customHeight="1">
      <c r="A127" s="388"/>
      <c r="B127" s="437"/>
      <c r="C127" s="455" t="s">
        <v>1257</v>
      </c>
      <c r="D127" s="381">
        <v>113</v>
      </c>
      <c r="E127" s="452" t="s">
        <v>1258</v>
      </c>
      <c r="F127" s="453"/>
      <c r="G127" s="391">
        <f>H127+I127+J127+K127</f>
        <v>0</v>
      </c>
      <c r="H127" s="391"/>
      <c r="I127" s="391"/>
      <c r="J127" s="391"/>
      <c r="K127" s="391"/>
      <c r="L127" s="391"/>
      <c r="M127" s="391"/>
      <c r="N127" s="391"/>
    </row>
    <row r="128" spans="1:14" ht="15">
      <c r="A128" s="388"/>
      <c r="B128" s="437"/>
      <c r="C128" s="456" t="s">
        <v>1259</v>
      </c>
      <c r="D128" s="381">
        <v>114</v>
      </c>
      <c r="E128" s="452" t="s">
        <v>1260</v>
      </c>
      <c r="F128" s="453"/>
      <c r="G128" s="391">
        <f>H128+I128+J128+K128</f>
        <v>0</v>
      </c>
      <c r="H128" s="391"/>
      <c r="I128" s="391"/>
      <c r="J128" s="391"/>
      <c r="K128" s="391"/>
      <c r="L128" s="391"/>
      <c r="M128" s="391"/>
      <c r="N128" s="391"/>
    </row>
    <row r="129" spans="1:14" ht="15">
      <c r="A129" s="388"/>
      <c r="B129" s="437"/>
      <c r="C129" s="456" t="s">
        <v>1428</v>
      </c>
      <c r="D129" s="381">
        <v>115</v>
      </c>
      <c r="E129" s="457" t="s">
        <v>1262</v>
      </c>
      <c r="F129" s="465"/>
      <c r="G129" s="391">
        <f>H129+I129+J129+K129</f>
        <v>0</v>
      </c>
      <c r="H129" s="391"/>
      <c r="I129" s="391"/>
      <c r="J129" s="391"/>
      <c r="K129" s="391"/>
      <c r="L129" s="391"/>
      <c r="M129" s="391"/>
      <c r="N129" s="391"/>
    </row>
    <row r="130" spans="1:14" ht="15">
      <c r="A130" s="388"/>
      <c r="B130" s="437" t="s">
        <v>1386</v>
      </c>
      <c r="C130" s="456"/>
      <c r="D130" s="381">
        <v>116</v>
      </c>
      <c r="E130" s="440" t="s">
        <v>1387</v>
      </c>
      <c r="F130" s="448"/>
      <c r="G130" s="391">
        <f>H130+I130+J130+K130</f>
        <v>0</v>
      </c>
      <c r="H130" s="391"/>
      <c r="I130" s="391"/>
      <c r="J130" s="391"/>
      <c r="K130" s="391"/>
      <c r="L130" s="391"/>
      <c r="M130" s="391"/>
      <c r="N130" s="391"/>
    </row>
    <row r="131" spans="1:14" ht="14.25">
      <c r="A131" s="304" t="s">
        <v>903</v>
      </c>
      <c r="B131" s="304"/>
      <c r="C131" s="304"/>
      <c r="D131" s="381">
        <v>117</v>
      </c>
      <c r="E131" s="478"/>
      <c r="F131" s="479"/>
      <c r="G131" s="391"/>
      <c r="H131" s="391"/>
      <c r="I131" s="391"/>
      <c r="J131" s="391"/>
      <c r="K131" s="391"/>
      <c r="L131" s="391"/>
      <c r="M131" s="391"/>
      <c r="N131" s="391"/>
    </row>
    <row r="132" spans="1:14" ht="15">
      <c r="A132" s="475"/>
      <c r="B132" s="481" t="s">
        <v>1429</v>
      </c>
      <c r="C132" s="482"/>
      <c r="D132" s="381">
        <v>118</v>
      </c>
      <c r="E132" s="440" t="s">
        <v>1430</v>
      </c>
      <c r="F132" s="448">
        <f aca="true" t="shared" si="51" ref="F132:N132">F133+F134</f>
        <v>0</v>
      </c>
      <c r="G132" s="384">
        <f t="shared" si="51"/>
        <v>0</v>
      </c>
      <c r="H132" s="384">
        <f t="shared" si="51"/>
        <v>0</v>
      </c>
      <c r="I132" s="384">
        <f t="shared" si="51"/>
        <v>0</v>
      </c>
      <c r="J132" s="384">
        <f t="shared" si="51"/>
        <v>0</v>
      </c>
      <c r="K132" s="384">
        <f t="shared" si="51"/>
        <v>0</v>
      </c>
      <c r="L132" s="384">
        <f t="shared" si="51"/>
        <v>0</v>
      </c>
      <c r="M132" s="384">
        <f t="shared" si="51"/>
        <v>0</v>
      </c>
      <c r="N132" s="384">
        <f t="shared" si="51"/>
        <v>0</v>
      </c>
    </row>
    <row r="133" spans="1:14" ht="14.25">
      <c r="A133" s="475"/>
      <c r="B133" s="481"/>
      <c r="C133" s="483" t="s">
        <v>936</v>
      </c>
      <c r="D133" s="381">
        <v>119</v>
      </c>
      <c r="E133" s="440" t="s">
        <v>1431</v>
      </c>
      <c r="F133" s="448"/>
      <c r="G133" s="391">
        <f>H133+I133+J133+K133</f>
        <v>0</v>
      </c>
      <c r="H133" s="391"/>
      <c r="I133" s="391"/>
      <c r="J133" s="391"/>
      <c r="K133" s="391"/>
      <c r="L133" s="391"/>
      <c r="M133" s="391"/>
      <c r="N133" s="391"/>
    </row>
    <row r="134" spans="1:14" ht="14.25">
      <c r="A134" s="475"/>
      <c r="B134" s="481"/>
      <c r="C134" s="483" t="s">
        <v>938</v>
      </c>
      <c r="D134" s="381">
        <v>120</v>
      </c>
      <c r="E134" s="440" t="s">
        <v>1432</v>
      </c>
      <c r="F134" s="448"/>
      <c r="G134" s="391">
        <f>H134+I134+J134+K134</f>
        <v>0</v>
      </c>
      <c r="H134" s="391"/>
      <c r="I134" s="391"/>
      <c r="J134" s="391"/>
      <c r="K134" s="391"/>
      <c r="L134" s="391"/>
      <c r="M134" s="391"/>
      <c r="N134" s="391"/>
    </row>
    <row r="135" spans="1:14" ht="15">
      <c r="A135" s="475"/>
      <c r="B135" s="481" t="s">
        <v>1433</v>
      </c>
      <c r="C135" s="484"/>
      <c r="D135" s="381">
        <v>121</v>
      </c>
      <c r="E135" s="440" t="s">
        <v>1434</v>
      </c>
      <c r="F135" s="448">
        <f aca="true" t="shared" si="52" ref="F135:N135">F136+F137+F138</f>
        <v>0</v>
      </c>
      <c r="G135" s="384">
        <f t="shared" si="52"/>
        <v>0</v>
      </c>
      <c r="H135" s="384">
        <f t="shared" si="52"/>
        <v>0</v>
      </c>
      <c r="I135" s="384">
        <f t="shared" si="52"/>
        <v>0</v>
      </c>
      <c r="J135" s="384">
        <f t="shared" si="52"/>
        <v>0</v>
      </c>
      <c r="K135" s="384">
        <f t="shared" si="52"/>
        <v>0</v>
      </c>
      <c r="L135" s="384">
        <f t="shared" si="52"/>
        <v>0</v>
      </c>
      <c r="M135" s="384">
        <f t="shared" si="52"/>
        <v>0</v>
      </c>
      <c r="N135" s="384">
        <f t="shared" si="52"/>
        <v>0</v>
      </c>
    </row>
    <row r="136" spans="1:14" ht="14.25">
      <c r="A136" s="475"/>
      <c r="B136" s="481"/>
      <c r="C136" s="477" t="s">
        <v>942</v>
      </c>
      <c r="D136" s="381">
        <v>122</v>
      </c>
      <c r="E136" s="440" t="s">
        <v>1435</v>
      </c>
      <c r="F136" s="448"/>
      <c r="G136" s="391">
        <f>H136+I136+J136+K136</f>
        <v>0</v>
      </c>
      <c r="H136" s="391"/>
      <c r="I136" s="391"/>
      <c r="J136" s="391"/>
      <c r="K136" s="391"/>
      <c r="L136" s="391"/>
      <c r="M136" s="391"/>
      <c r="N136" s="391"/>
    </row>
    <row r="137" spans="1:14" ht="14.25">
      <c r="A137" s="475"/>
      <c r="B137" s="481"/>
      <c r="C137" s="477" t="s">
        <v>944</v>
      </c>
      <c r="D137" s="381">
        <v>123</v>
      </c>
      <c r="E137" s="440" t="s">
        <v>1436</v>
      </c>
      <c r="F137" s="448"/>
      <c r="G137" s="391">
        <f>H137+I137+J137+K137</f>
        <v>0</v>
      </c>
      <c r="H137" s="391"/>
      <c r="I137" s="391"/>
      <c r="J137" s="391"/>
      <c r="K137" s="391"/>
      <c r="L137" s="391"/>
      <c r="M137" s="391"/>
      <c r="N137" s="391"/>
    </row>
    <row r="138" spans="1:14" ht="14.25">
      <c r="A138" s="475"/>
      <c r="B138" s="481"/>
      <c r="C138" s="485" t="s">
        <v>946</v>
      </c>
      <c r="D138" s="381">
        <v>124</v>
      </c>
      <c r="E138" s="440" t="s">
        <v>1437</v>
      </c>
      <c r="F138" s="448"/>
      <c r="G138" s="391">
        <f>H138+I138+J138+K138</f>
        <v>0</v>
      </c>
      <c r="H138" s="391"/>
      <c r="I138" s="391"/>
      <c r="J138" s="391"/>
      <c r="K138" s="391"/>
      <c r="L138" s="391"/>
      <c r="M138" s="391"/>
      <c r="N138" s="391"/>
    </row>
    <row r="139" spans="1:14" ht="14.25">
      <c r="A139" s="475"/>
      <c r="B139" s="430" t="s">
        <v>948</v>
      </c>
      <c r="C139" s="430"/>
      <c r="D139" s="381">
        <v>125</v>
      </c>
      <c r="E139" s="440" t="s">
        <v>1438</v>
      </c>
      <c r="F139" s="448"/>
      <c r="G139" s="391">
        <f>H139+I139+J139+K139</f>
        <v>0</v>
      </c>
      <c r="H139" s="391"/>
      <c r="I139" s="391"/>
      <c r="J139" s="391"/>
      <c r="K139" s="391"/>
      <c r="L139" s="391"/>
      <c r="M139" s="391"/>
      <c r="N139" s="391"/>
    </row>
    <row r="140" spans="1:14" ht="15">
      <c r="A140" s="475"/>
      <c r="B140" s="430" t="s">
        <v>1439</v>
      </c>
      <c r="C140" s="486"/>
      <c r="D140" s="381">
        <v>126</v>
      </c>
      <c r="E140" s="440" t="s">
        <v>1440</v>
      </c>
      <c r="F140" s="448">
        <f aca="true" t="shared" si="53" ref="F140:N140">F141</f>
        <v>0</v>
      </c>
      <c r="G140" s="384">
        <f t="shared" si="53"/>
        <v>0</v>
      </c>
      <c r="H140" s="384">
        <f t="shared" si="53"/>
        <v>0</v>
      </c>
      <c r="I140" s="384">
        <f t="shared" si="53"/>
        <v>0</v>
      </c>
      <c r="J140" s="384">
        <f t="shared" si="53"/>
        <v>0</v>
      </c>
      <c r="K140" s="384">
        <f t="shared" si="53"/>
        <v>0</v>
      </c>
      <c r="L140" s="384">
        <f t="shared" si="53"/>
        <v>0</v>
      </c>
      <c r="M140" s="384">
        <f t="shared" si="53"/>
        <v>0</v>
      </c>
      <c r="N140" s="384">
        <f t="shared" si="53"/>
        <v>0</v>
      </c>
    </row>
    <row r="141" spans="1:14" ht="14.25">
      <c r="A141" s="475"/>
      <c r="B141" s="430"/>
      <c r="C141" s="477" t="s">
        <v>952</v>
      </c>
      <c r="D141" s="381">
        <v>127</v>
      </c>
      <c r="E141" s="440" t="s">
        <v>1441</v>
      </c>
      <c r="F141" s="448"/>
      <c r="G141" s="391">
        <f>H141+I141+J141+K141</f>
        <v>0</v>
      </c>
      <c r="H141" s="391"/>
      <c r="I141" s="391"/>
      <c r="J141" s="391"/>
      <c r="K141" s="391"/>
      <c r="L141" s="391"/>
      <c r="M141" s="391"/>
      <c r="N141" s="391"/>
    </row>
    <row r="142" spans="1:14" ht="15">
      <c r="A142" s="475"/>
      <c r="B142" s="430" t="s">
        <v>1442</v>
      </c>
      <c r="C142" s="430"/>
      <c r="D142" s="381">
        <v>128</v>
      </c>
      <c r="E142" s="440" t="s">
        <v>1443</v>
      </c>
      <c r="F142" s="448">
        <f aca="true" t="shared" si="54" ref="F142:N142">F143+F144</f>
        <v>0</v>
      </c>
      <c r="G142" s="384">
        <f t="shared" si="54"/>
        <v>0</v>
      </c>
      <c r="H142" s="384">
        <f t="shared" si="54"/>
        <v>0</v>
      </c>
      <c r="I142" s="384">
        <f t="shared" si="54"/>
        <v>0</v>
      </c>
      <c r="J142" s="384">
        <f t="shared" si="54"/>
        <v>0</v>
      </c>
      <c r="K142" s="384">
        <f t="shared" si="54"/>
        <v>0</v>
      </c>
      <c r="L142" s="384">
        <f t="shared" si="54"/>
        <v>0</v>
      </c>
      <c r="M142" s="384">
        <f t="shared" si="54"/>
        <v>0</v>
      </c>
      <c r="N142" s="384">
        <f t="shared" si="54"/>
        <v>0</v>
      </c>
    </row>
    <row r="143" spans="1:14" ht="14.25">
      <c r="A143" s="475"/>
      <c r="B143" s="430"/>
      <c r="C143" s="483" t="s">
        <v>956</v>
      </c>
      <c r="D143" s="381">
        <v>129</v>
      </c>
      <c r="E143" s="440" t="s">
        <v>1444</v>
      </c>
      <c r="F143" s="448"/>
      <c r="G143" s="391">
        <f>H143+I143+J143+K143</f>
        <v>0</v>
      </c>
      <c r="H143" s="391"/>
      <c r="I143" s="391"/>
      <c r="J143" s="391"/>
      <c r="K143" s="391"/>
      <c r="L143" s="391"/>
      <c r="M143" s="391"/>
      <c r="N143" s="391"/>
    </row>
    <row r="144" spans="1:14" ht="14.25">
      <c r="A144" s="475"/>
      <c r="B144" s="430"/>
      <c r="C144" s="477" t="s">
        <v>958</v>
      </c>
      <c r="D144" s="381">
        <v>130</v>
      </c>
      <c r="E144" s="440" t="s">
        <v>1445</v>
      </c>
      <c r="F144" s="448"/>
      <c r="G144" s="391">
        <f>H144+I144+J144+K144</f>
        <v>0</v>
      </c>
      <c r="H144" s="391"/>
      <c r="I144" s="391"/>
      <c r="J144" s="391"/>
      <c r="K144" s="391"/>
      <c r="L144" s="391"/>
      <c r="M144" s="391"/>
      <c r="N144" s="391"/>
    </row>
    <row r="145" spans="1:14" ht="14.25">
      <c r="A145" s="475"/>
      <c r="B145" s="387" t="s">
        <v>960</v>
      </c>
      <c r="C145" s="387"/>
      <c r="D145" s="381">
        <v>131</v>
      </c>
      <c r="E145" s="440" t="s">
        <v>1446</v>
      </c>
      <c r="F145" s="448"/>
      <c r="G145" s="391">
        <f>H145+I145+J145+K145</f>
        <v>0</v>
      </c>
      <c r="H145" s="391"/>
      <c r="I145" s="391"/>
      <c r="J145" s="391"/>
      <c r="K145" s="391"/>
      <c r="L145" s="391"/>
      <c r="M145" s="391"/>
      <c r="N145" s="391"/>
    </row>
    <row r="146" spans="1:14" ht="14.25">
      <c r="A146" s="487"/>
      <c r="B146" s="487"/>
      <c r="C146" s="487"/>
      <c r="D146" s="381">
        <v>132</v>
      </c>
      <c r="E146" s="405"/>
      <c r="F146" s="404"/>
      <c r="G146" s="391"/>
      <c r="H146" s="391"/>
      <c r="I146" s="391"/>
      <c r="J146" s="391"/>
      <c r="K146" s="391"/>
      <c r="L146" s="391"/>
      <c r="M146" s="391"/>
      <c r="N146" s="391"/>
    </row>
    <row r="147" spans="1:14" ht="15.75">
      <c r="A147" s="378" t="s">
        <v>1447</v>
      </c>
      <c r="B147" s="488"/>
      <c r="C147" s="396"/>
      <c r="D147" s="381">
        <v>133</v>
      </c>
      <c r="E147" s="478" t="s">
        <v>1448</v>
      </c>
      <c r="F147" s="479">
        <f aca="true" t="shared" si="55" ref="F147:N147">F159+F161</f>
        <v>0</v>
      </c>
      <c r="G147" s="384">
        <f t="shared" si="55"/>
        <v>0</v>
      </c>
      <c r="H147" s="384">
        <f t="shared" si="55"/>
        <v>0</v>
      </c>
      <c r="I147" s="384">
        <f t="shared" si="55"/>
        <v>0</v>
      </c>
      <c r="J147" s="384">
        <f t="shared" si="55"/>
        <v>0</v>
      </c>
      <c r="K147" s="384">
        <f t="shared" si="55"/>
        <v>0</v>
      </c>
      <c r="L147" s="384">
        <f t="shared" si="55"/>
        <v>0</v>
      </c>
      <c r="M147" s="384">
        <f t="shared" si="55"/>
        <v>0</v>
      </c>
      <c r="N147" s="384">
        <f t="shared" si="55"/>
        <v>0</v>
      </c>
    </row>
    <row r="148" spans="1:14" ht="15.75">
      <c r="A148" s="462" t="s">
        <v>672</v>
      </c>
      <c r="B148" s="463"/>
      <c r="C148" s="463"/>
      <c r="D148" s="381">
        <v>134</v>
      </c>
      <c r="E148" s="436" t="s">
        <v>714</v>
      </c>
      <c r="F148" s="459">
        <f aca="true" t="shared" si="56" ref="F148:N148">F149+F150+F151</f>
        <v>0</v>
      </c>
      <c r="G148" s="384">
        <f t="shared" si="56"/>
        <v>0</v>
      </c>
      <c r="H148" s="384">
        <f t="shared" si="56"/>
        <v>0</v>
      </c>
      <c r="I148" s="384">
        <f t="shared" si="56"/>
        <v>0</v>
      </c>
      <c r="J148" s="384">
        <f t="shared" si="56"/>
        <v>0</v>
      </c>
      <c r="K148" s="384">
        <f t="shared" si="56"/>
        <v>0</v>
      </c>
      <c r="L148" s="384">
        <f t="shared" si="56"/>
        <v>0</v>
      </c>
      <c r="M148" s="384">
        <f t="shared" si="56"/>
        <v>0</v>
      </c>
      <c r="N148" s="384">
        <f t="shared" si="56"/>
        <v>0</v>
      </c>
    </row>
    <row r="149" spans="1:14" ht="15">
      <c r="A149" s="393" t="s">
        <v>1378</v>
      </c>
      <c r="B149" s="464"/>
      <c r="C149" s="464"/>
      <c r="D149" s="381">
        <v>135</v>
      </c>
      <c r="E149" s="436">
        <v>10</v>
      </c>
      <c r="F149" s="459"/>
      <c r="G149" s="391">
        <f>H149+I149+J149+K149</f>
        <v>0</v>
      </c>
      <c r="H149" s="391"/>
      <c r="I149" s="391"/>
      <c r="J149" s="391"/>
      <c r="K149" s="391"/>
      <c r="L149" s="391"/>
      <c r="M149" s="391"/>
      <c r="N149" s="391"/>
    </row>
    <row r="150" spans="1:14" ht="15">
      <c r="A150" s="385" t="s">
        <v>1379</v>
      </c>
      <c r="B150" s="464"/>
      <c r="C150" s="464"/>
      <c r="D150" s="381">
        <v>136</v>
      </c>
      <c r="E150" s="440">
        <v>20</v>
      </c>
      <c r="F150" s="448"/>
      <c r="G150" s="391">
        <f>H150+I150+J150+K150</f>
        <v>0</v>
      </c>
      <c r="H150" s="391"/>
      <c r="I150" s="391"/>
      <c r="J150" s="391"/>
      <c r="K150" s="391"/>
      <c r="L150" s="391"/>
      <c r="M150" s="391"/>
      <c r="N150" s="391"/>
    </row>
    <row r="151" spans="1:14" ht="15">
      <c r="A151" s="439" t="s">
        <v>1403</v>
      </c>
      <c r="B151" s="449"/>
      <c r="C151" s="463"/>
      <c r="D151" s="381">
        <v>137</v>
      </c>
      <c r="E151" s="440">
        <v>71</v>
      </c>
      <c r="F151" s="448">
        <f aca="true" t="shared" si="57" ref="F151:N151">F152+F157</f>
        <v>0</v>
      </c>
      <c r="G151" s="384">
        <f t="shared" si="57"/>
        <v>0</v>
      </c>
      <c r="H151" s="384">
        <f t="shared" si="57"/>
        <v>0</v>
      </c>
      <c r="I151" s="384">
        <f t="shared" si="57"/>
        <v>0</v>
      </c>
      <c r="J151" s="384">
        <f t="shared" si="57"/>
        <v>0</v>
      </c>
      <c r="K151" s="384">
        <f t="shared" si="57"/>
        <v>0</v>
      </c>
      <c r="L151" s="384">
        <f t="shared" si="57"/>
        <v>0</v>
      </c>
      <c r="M151" s="384">
        <f t="shared" si="57"/>
        <v>0</v>
      </c>
      <c r="N151" s="384">
        <f t="shared" si="57"/>
        <v>0</v>
      </c>
    </row>
    <row r="152" spans="1:14" ht="15">
      <c r="A152" s="388"/>
      <c r="B152" s="437" t="s">
        <v>1395</v>
      </c>
      <c r="C152" s="463"/>
      <c r="D152" s="381">
        <v>138</v>
      </c>
      <c r="E152" s="440" t="s">
        <v>1254</v>
      </c>
      <c r="F152" s="448">
        <f aca="true" t="shared" si="58" ref="F152:N152">F153+F154+F155+F156</f>
        <v>0</v>
      </c>
      <c r="G152" s="384">
        <f t="shared" si="58"/>
        <v>0</v>
      </c>
      <c r="H152" s="384">
        <f t="shared" si="58"/>
        <v>0</v>
      </c>
      <c r="I152" s="384">
        <f t="shared" si="58"/>
        <v>0</v>
      </c>
      <c r="J152" s="384">
        <f t="shared" si="58"/>
        <v>0</v>
      </c>
      <c r="K152" s="384">
        <f t="shared" si="58"/>
        <v>0</v>
      </c>
      <c r="L152" s="384">
        <f t="shared" si="58"/>
        <v>0</v>
      </c>
      <c r="M152" s="384">
        <f t="shared" si="58"/>
        <v>0</v>
      </c>
      <c r="N152" s="384">
        <f t="shared" si="58"/>
        <v>0</v>
      </c>
    </row>
    <row r="153" spans="1:14" ht="15">
      <c r="A153" s="388"/>
      <c r="B153" s="437"/>
      <c r="C153" s="451" t="s">
        <v>1255</v>
      </c>
      <c r="D153" s="381">
        <v>139</v>
      </c>
      <c r="E153" s="452" t="s">
        <v>1256</v>
      </c>
      <c r="F153" s="453"/>
      <c r="G153" s="391">
        <f>H153+I153+J153+K153</f>
        <v>0</v>
      </c>
      <c r="H153" s="391"/>
      <c r="I153" s="391"/>
      <c r="J153" s="391"/>
      <c r="K153" s="391"/>
      <c r="L153" s="391"/>
      <c r="M153" s="391"/>
      <c r="N153" s="391"/>
    </row>
    <row r="154" spans="1:14" ht="15.75" customHeight="1">
      <c r="A154" s="388"/>
      <c r="B154" s="437"/>
      <c r="C154" s="455" t="s">
        <v>1257</v>
      </c>
      <c r="D154" s="381">
        <v>140</v>
      </c>
      <c r="E154" s="452" t="s">
        <v>1258</v>
      </c>
      <c r="F154" s="453"/>
      <c r="G154" s="391">
        <f>H154+I154+J154+K154</f>
        <v>0</v>
      </c>
      <c r="H154" s="391"/>
      <c r="I154" s="391"/>
      <c r="J154" s="391"/>
      <c r="K154" s="391"/>
      <c r="L154" s="391"/>
      <c r="M154" s="391"/>
      <c r="N154" s="391"/>
    </row>
    <row r="155" spans="1:14" ht="15">
      <c r="A155" s="388"/>
      <c r="B155" s="437"/>
      <c r="C155" s="456" t="s">
        <v>1259</v>
      </c>
      <c r="D155" s="381">
        <v>141</v>
      </c>
      <c r="E155" s="452" t="s">
        <v>1260</v>
      </c>
      <c r="F155" s="453"/>
      <c r="G155" s="391">
        <f>H155+I155+J155+K155</f>
        <v>0</v>
      </c>
      <c r="H155" s="391"/>
      <c r="I155" s="391"/>
      <c r="J155" s="391"/>
      <c r="K155" s="391"/>
      <c r="L155" s="391"/>
      <c r="M155" s="391"/>
      <c r="N155" s="391"/>
    </row>
    <row r="156" spans="1:14" ht="15">
      <c r="A156" s="388"/>
      <c r="B156" s="437"/>
      <c r="C156" s="456" t="s">
        <v>1261</v>
      </c>
      <c r="D156" s="381">
        <v>142</v>
      </c>
      <c r="E156" s="457" t="s">
        <v>1262</v>
      </c>
      <c r="F156" s="465"/>
      <c r="G156" s="391">
        <f>H156+I156+J156+K156</f>
        <v>0</v>
      </c>
      <c r="H156" s="391"/>
      <c r="I156" s="391"/>
      <c r="J156" s="391"/>
      <c r="K156" s="391"/>
      <c r="L156" s="391"/>
      <c r="M156" s="391"/>
      <c r="N156" s="391"/>
    </row>
    <row r="157" spans="1:14" ht="15">
      <c r="A157" s="388"/>
      <c r="B157" s="437" t="s">
        <v>1386</v>
      </c>
      <c r="C157" s="456"/>
      <c r="D157" s="381">
        <v>143</v>
      </c>
      <c r="E157" s="440" t="s">
        <v>1387</v>
      </c>
      <c r="F157" s="448"/>
      <c r="G157" s="391">
        <f>H157+I157+J157+K157</f>
        <v>0</v>
      </c>
      <c r="H157" s="391"/>
      <c r="I157" s="391"/>
      <c r="J157" s="391"/>
      <c r="K157" s="391"/>
      <c r="L157" s="391"/>
      <c r="M157" s="391"/>
      <c r="N157" s="391"/>
    </row>
    <row r="158" spans="1:14" ht="14.25">
      <c r="A158" s="304" t="s">
        <v>903</v>
      </c>
      <c r="B158" s="304"/>
      <c r="C158" s="304"/>
      <c r="D158" s="381">
        <v>144</v>
      </c>
      <c r="E158" s="478"/>
      <c r="F158" s="479"/>
      <c r="G158" s="391"/>
      <c r="H158" s="391"/>
      <c r="I158" s="391"/>
      <c r="J158" s="391"/>
      <c r="K158" s="391"/>
      <c r="L158" s="391"/>
      <c r="M158" s="391"/>
      <c r="N158" s="391"/>
    </row>
    <row r="159" spans="1:14" ht="15">
      <c r="A159" s="304"/>
      <c r="B159" s="430" t="s">
        <v>1449</v>
      </c>
      <c r="C159" s="430"/>
      <c r="D159" s="381">
        <v>145</v>
      </c>
      <c r="E159" s="478" t="s">
        <v>1450</v>
      </c>
      <c r="F159" s="479">
        <f aca="true" t="shared" si="59" ref="F159:N159">F160</f>
        <v>0</v>
      </c>
      <c r="G159" s="384">
        <f t="shared" si="59"/>
        <v>0</v>
      </c>
      <c r="H159" s="384">
        <f t="shared" si="59"/>
        <v>0</v>
      </c>
      <c r="I159" s="384">
        <f t="shared" si="59"/>
        <v>0</v>
      </c>
      <c r="J159" s="384">
        <f t="shared" si="59"/>
        <v>0</v>
      </c>
      <c r="K159" s="384">
        <f t="shared" si="59"/>
        <v>0</v>
      </c>
      <c r="L159" s="384">
        <f t="shared" si="59"/>
        <v>0</v>
      </c>
      <c r="M159" s="384">
        <f t="shared" si="59"/>
        <v>0</v>
      </c>
      <c r="N159" s="384">
        <f t="shared" si="59"/>
        <v>0</v>
      </c>
    </row>
    <row r="160" spans="1:14" ht="14.25">
      <c r="A160" s="304"/>
      <c r="B160" s="304"/>
      <c r="C160" s="485" t="s">
        <v>966</v>
      </c>
      <c r="D160" s="381">
        <v>146</v>
      </c>
      <c r="E160" s="478" t="s">
        <v>1451</v>
      </c>
      <c r="F160" s="479"/>
      <c r="G160" s="391">
        <f>H160+I160+J160+K160</f>
        <v>0</v>
      </c>
      <c r="H160" s="391"/>
      <c r="I160" s="391"/>
      <c r="J160" s="391"/>
      <c r="K160" s="391"/>
      <c r="L160" s="391"/>
      <c r="M160" s="391"/>
      <c r="N160" s="391"/>
    </row>
    <row r="161" spans="1:14" ht="15">
      <c r="A161" s="475"/>
      <c r="B161" s="430" t="s">
        <v>1452</v>
      </c>
      <c r="C161" s="430"/>
      <c r="D161" s="381">
        <v>147</v>
      </c>
      <c r="E161" s="478" t="s">
        <v>1453</v>
      </c>
      <c r="F161" s="479">
        <f aca="true" t="shared" si="60" ref="F161:N161">F162</f>
        <v>0</v>
      </c>
      <c r="G161" s="384">
        <f t="shared" si="60"/>
        <v>0</v>
      </c>
      <c r="H161" s="384">
        <f t="shared" si="60"/>
        <v>0</v>
      </c>
      <c r="I161" s="384">
        <f t="shared" si="60"/>
        <v>0</v>
      </c>
      <c r="J161" s="384">
        <f t="shared" si="60"/>
        <v>0</v>
      </c>
      <c r="K161" s="384">
        <f t="shared" si="60"/>
        <v>0</v>
      </c>
      <c r="L161" s="384">
        <f t="shared" si="60"/>
        <v>0</v>
      </c>
      <c r="M161" s="384">
        <f t="shared" si="60"/>
        <v>0</v>
      </c>
      <c r="N161" s="384">
        <f t="shared" si="60"/>
        <v>0</v>
      </c>
    </row>
    <row r="162" spans="1:14" ht="14.25">
      <c r="A162" s="475"/>
      <c r="B162" s="430"/>
      <c r="C162" s="485" t="s">
        <v>974</v>
      </c>
      <c r="D162" s="381">
        <v>148</v>
      </c>
      <c r="E162" s="478" t="s">
        <v>1454</v>
      </c>
      <c r="F162" s="479"/>
      <c r="G162" s="391">
        <f>H162+I162+J162+K162</f>
        <v>0</v>
      </c>
      <c r="H162" s="391"/>
      <c r="I162" s="391"/>
      <c r="J162" s="391"/>
      <c r="K162" s="391"/>
      <c r="L162" s="391"/>
      <c r="M162" s="391"/>
      <c r="N162" s="391"/>
    </row>
    <row r="163" spans="1:14" ht="14.25">
      <c r="A163" s="487"/>
      <c r="B163" s="487"/>
      <c r="C163" s="487"/>
      <c r="D163" s="381">
        <v>149</v>
      </c>
      <c r="E163" s="405"/>
      <c r="F163" s="404"/>
      <c r="G163" s="391"/>
      <c r="H163" s="391"/>
      <c r="I163" s="391"/>
      <c r="J163" s="391"/>
      <c r="K163" s="391"/>
      <c r="L163" s="391"/>
      <c r="M163" s="391"/>
      <c r="N163" s="391"/>
    </row>
    <row r="164" spans="1:14" ht="15.75">
      <c r="A164" s="378" t="s">
        <v>835</v>
      </c>
      <c r="B164" s="489"/>
      <c r="C164" s="466"/>
      <c r="D164" s="381">
        <v>150</v>
      </c>
      <c r="E164" s="478" t="s">
        <v>1455</v>
      </c>
      <c r="F164" s="479">
        <f aca="true" t="shared" si="61" ref="F164:N164">F179+F189+F191</f>
        <v>0</v>
      </c>
      <c r="G164" s="384">
        <f t="shared" si="61"/>
        <v>0</v>
      </c>
      <c r="H164" s="384">
        <f t="shared" si="61"/>
        <v>0</v>
      </c>
      <c r="I164" s="384">
        <f t="shared" si="61"/>
        <v>0</v>
      </c>
      <c r="J164" s="384">
        <f t="shared" si="61"/>
        <v>0</v>
      </c>
      <c r="K164" s="384">
        <f t="shared" si="61"/>
        <v>0</v>
      </c>
      <c r="L164" s="384">
        <f t="shared" si="61"/>
        <v>0</v>
      </c>
      <c r="M164" s="384">
        <f t="shared" si="61"/>
        <v>0</v>
      </c>
      <c r="N164" s="384">
        <f t="shared" si="61"/>
        <v>0</v>
      </c>
    </row>
    <row r="165" spans="1:14" ht="15.75">
      <c r="A165" s="474" t="s">
        <v>673</v>
      </c>
      <c r="B165" s="463"/>
      <c r="C165" s="463"/>
      <c r="D165" s="381">
        <v>151</v>
      </c>
      <c r="E165" s="436" t="s">
        <v>714</v>
      </c>
      <c r="F165" s="459">
        <f aca="true" t="shared" si="62" ref="F165:N165">F166+F167+F168+F169+F170</f>
        <v>0</v>
      </c>
      <c r="G165" s="384">
        <f t="shared" si="62"/>
        <v>0</v>
      </c>
      <c r="H165" s="384">
        <f t="shared" si="62"/>
        <v>0</v>
      </c>
      <c r="I165" s="384">
        <f t="shared" si="62"/>
        <v>0</v>
      </c>
      <c r="J165" s="384">
        <f t="shared" si="62"/>
        <v>0</v>
      </c>
      <c r="K165" s="384">
        <f t="shared" si="62"/>
        <v>0</v>
      </c>
      <c r="L165" s="384">
        <f t="shared" si="62"/>
        <v>0</v>
      </c>
      <c r="M165" s="384">
        <f t="shared" si="62"/>
        <v>0</v>
      </c>
      <c r="N165" s="384">
        <f t="shared" si="62"/>
        <v>0</v>
      </c>
    </row>
    <row r="166" spans="1:14" ht="15">
      <c r="A166" s="393" t="s">
        <v>1378</v>
      </c>
      <c r="B166" s="464"/>
      <c r="C166" s="464"/>
      <c r="D166" s="381">
        <v>152</v>
      </c>
      <c r="E166" s="436">
        <v>10</v>
      </c>
      <c r="F166" s="459"/>
      <c r="G166" s="391">
        <f>H166+I166+J166+K166</f>
        <v>0</v>
      </c>
      <c r="H166" s="391"/>
      <c r="I166" s="391"/>
      <c r="J166" s="391"/>
      <c r="K166" s="391"/>
      <c r="L166" s="391"/>
      <c r="M166" s="391"/>
      <c r="N166" s="391"/>
    </row>
    <row r="167" spans="1:14" ht="15">
      <c r="A167" s="385" t="s">
        <v>1379</v>
      </c>
      <c r="B167" s="464"/>
      <c r="C167" s="464"/>
      <c r="D167" s="381">
        <v>153</v>
      </c>
      <c r="E167" s="440">
        <v>20</v>
      </c>
      <c r="F167" s="448"/>
      <c r="G167" s="391">
        <f>H167+I167+J167+K167</f>
        <v>0</v>
      </c>
      <c r="H167" s="391"/>
      <c r="I167" s="391"/>
      <c r="J167" s="391"/>
      <c r="K167" s="391"/>
      <c r="L167" s="391"/>
      <c r="M167" s="391"/>
      <c r="N167" s="391"/>
    </row>
    <row r="168" spans="1:14" ht="15">
      <c r="A168" s="385" t="s">
        <v>1456</v>
      </c>
      <c r="B168" s="464"/>
      <c r="C168" s="464"/>
      <c r="D168" s="381">
        <v>154</v>
      </c>
      <c r="E168" s="440">
        <v>30</v>
      </c>
      <c r="F168" s="448"/>
      <c r="G168" s="391">
        <f>H168+I168+J168+K168</f>
        <v>0</v>
      </c>
      <c r="H168" s="391"/>
      <c r="I168" s="391"/>
      <c r="J168" s="391"/>
      <c r="K168" s="391"/>
      <c r="L168" s="391"/>
      <c r="M168" s="391"/>
      <c r="N168" s="391"/>
    </row>
    <row r="169" spans="1:14" ht="15">
      <c r="A169" s="385" t="s">
        <v>1457</v>
      </c>
      <c r="B169" s="464"/>
      <c r="C169" s="464"/>
      <c r="D169" s="381">
        <v>155</v>
      </c>
      <c r="E169" s="440">
        <v>55</v>
      </c>
      <c r="F169" s="448"/>
      <c r="G169" s="391">
        <f>H169+I169+J169+K169</f>
        <v>0</v>
      </c>
      <c r="H169" s="391"/>
      <c r="I169" s="391"/>
      <c r="J169" s="391"/>
      <c r="K169" s="391"/>
      <c r="L169" s="391"/>
      <c r="M169" s="391"/>
      <c r="N169" s="391"/>
    </row>
    <row r="170" spans="1:14" ht="15.75">
      <c r="A170" s="446" t="s">
        <v>671</v>
      </c>
      <c r="B170" s="463"/>
      <c r="C170" s="305"/>
      <c r="D170" s="381">
        <v>156</v>
      </c>
      <c r="E170" s="440">
        <v>70</v>
      </c>
      <c r="F170" s="448">
        <f aca="true" t="shared" si="63" ref="F170:N170">F171</f>
        <v>0</v>
      </c>
      <c r="G170" s="384">
        <f t="shared" si="63"/>
        <v>0</v>
      </c>
      <c r="H170" s="384">
        <f t="shared" si="63"/>
        <v>0</v>
      </c>
      <c r="I170" s="384">
        <f t="shared" si="63"/>
        <v>0</v>
      </c>
      <c r="J170" s="384">
        <f t="shared" si="63"/>
        <v>0</v>
      </c>
      <c r="K170" s="384">
        <f t="shared" si="63"/>
        <v>0</v>
      </c>
      <c r="L170" s="384">
        <f t="shared" si="63"/>
        <v>0</v>
      </c>
      <c r="M170" s="384">
        <f t="shared" si="63"/>
        <v>0</v>
      </c>
      <c r="N170" s="384">
        <f t="shared" si="63"/>
        <v>0</v>
      </c>
    </row>
    <row r="171" spans="1:14" ht="15">
      <c r="A171" s="439" t="s">
        <v>1384</v>
      </c>
      <c r="B171" s="449"/>
      <c r="C171" s="463"/>
      <c r="D171" s="381">
        <v>157</v>
      </c>
      <c r="E171" s="440">
        <v>71</v>
      </c>
      <c r="F171" s="448">
        <f aca="true" t="shared" si="64" ref="F171:N171">F172+F177</f>
        <v>0</v>
      </c>
      <c r="G171" s="384">
        <f t="shared" si="64"/>
        <v>0</v>
      </c>
      <c r="H171" s="384">
        <f t="shared" si="64"/>
        <v>0</v>
      </c>
      <c r="I171" s="384">
        <f t="shared" si="64"/>
        <v>0</v>
      </c>
      <c r="J171" s="384">
        <f t="shared" si="64"/>
        <v>0</v>
      </c>
      <c r="K171" s="384">
        <f t="shared" si="64"/>
        <v>0</v>
      </c>
      <c r="L171" s="384">
        <f t="shared" si="64"/>
        <v>0</v>
      </c>
      <c r="M171" s="384">
        <f t="shared" si="64"/>
        <v>0</v>
      </c>
      <c r="N171" s="384">
        <f t="shared" si="64"/>
        <v>0</v>
      </c>
    </row>
    <row r="172" spans="1:14" ht="15">
      <c r="A172" s="388"/>
      <c r="B172" s="437" t="s">
        <v>1395</v>
      </c>
      <c r="C172" s="463"/>
      <c r="D172" s="381">
        <v>158</v>
      </c>
      <c r="E172" s="440" t="s">
        <v>1254</v>
      </c>
      <c r="F172" s="448">
        <f aca="true" t="shared" si="65" ref="F172:N172">F173+F174+F175+F176</f>
        <v>0</v>
      </c>
      <c r="G172" s="384">
        <f t="shared" si="65"/>
        <v>0</v>
      </c>
      <c r="H172" s="384">
        <f t="shared" si="65"/>
        <v>0</v>
      </c>
      <c r="I172" s="384">
        <f t="shared" si="65"/>
        <v>0</v>
      </c>
      <c r="J172" s="384">
        <f t="shared" si="65"/>
        <v>0</v>
      </c>
      <c r="K172" s="384">
        <f t="shared" si="65"/>
        <v>0</v>
      </c>
      <c r="L172" s="384">
        <f t="shared" si="65"/>
        <v>0</v>
      </c>
      <c r="M172" s="384">
        <f t="shared" si="65"/>
        <v>0</v>
      </c>
      <c r="N172" s="384">
        <f t="shared" si="65"/>
        <v>0</v>
      </c>
    </row>
    <row r="173" spans="1:14" ht="15">
      <c r="A173" s="388"/>
      <c r="B173" s="437"/>
      <c r="C173" s="451" t="s">
        <v>1255</v>
      </c>
      <c r="D173" s="381">
        <v>159</v>
      </c>
      <c r="E173" s="452" t="s">
        <v>1256</v>
      </c>
      <c r="F173" s="453"/>
      <c r="G173" s="391">
        <f>H173+I173+J173+K173</f>
        <v>0</v>
      </c>
      <c r="H173" s="391"/>
      <c r="I173" s="391"/>
      <c r="J173" s="391"/>
      <c r="K173" s="391"/>
      <c r="L173" s="391"/>
      <c r="M173" s="391"/>
      <c r="N173" s="391"/>
    </row>
    <row r="174" spans="1:14" ht="14.25" customHeight="1">
      <c r="A174" s="388"/>
      <c r="B174" s="437"/>
      <c r="C174" s="455" t="s">
        <v>1257</v>
      </c>
      <c r="D174" s="381">
        <v>160</v>
      </c>
      <c r="E174" s="452" t="s">
        <v>1258</v>
      </c>
      <c r="F174" s="453"/>
      <c r="G174" s="391">
        <f>H174+I174+J174+K174</f>
        <v>0</v>
      </c>
      <c r="H174" s="391"/>
      <c r="I174" s="391"/>
      <c r="J174" s="391"/>
      <c r="K174" s="391"/>
      <c r="L174" s="391"/>
      <c r="M174" s="391"/>
      <c r="N174" s="391"/>
    </row>
    <row r="175" spans="1:14" ht="15">
      <c r="A175" s="388"/>
      <c r="B175" s="437"/>
      <c r="C175" s="456" t="s">
        <v>1259</v>
      </c>
      <c r="D175" s="381">
        <v>161</v>
      </c>
      <c r="E175" s="452" t="s">
        <v>1260</v>
      </c>
      <c r="F175" s="453"/>
      <c r="G175" s="391">
        <f>H175+I175+J175+K175</f>
        <v>0</v>
      </c>
      <c r="H175" s="391"/>
      <c r="I175" s="391"/>
      <c r="J175" s="391"/>
      <c r="K175" s="391"/>
      <c r="L175" s="391"/>
      <c r="M175" s="391"/>
      <c r="N175" s="391"/>
    </row>
    <row r="176" spans="1:14" ht="15">
      <c r="A176" s="388"/>
      <c r="B176" s="437"/>
      <c r="C176" s="456" t="s">
        <v>1428</v>
      </c>
      <c r="D176" s="381">
        <v>162</v>
      </c>
      <c r="E176" s="457" t="s">
        <v>1262</v>
      </c>
      <c r="F176" s="465"/>
      <c r="G176" s="391">
        <f>H176+I176+J176+K176</f>
        <v>0</v>
      </c>
      <c r="H176" s="391"/>
      <c r="I176" s="391"/>
      <c r="J176" s="391"/>
      <c r="K176" s="391"/>
      <c r="L176" s="391"/>
      <c r="M176" s="391"/>
      <c r="N176" s="391"/>
    </row>
    <row r="177" spans="1:14" ht="15.75" customHeight="1">
      <c r="A177" s="388"/>
      <c r="B177" s="437" t="s">
        <v>1386</v>
      </c>
      <c r="C177" s="456"/>
      <c r="D177" s="381">
        <v>163</v>
      </c>
      <c r="E177" s="440" t="s">
        <v>1387</v>
      </c>
      <c r="F177" s="448"/>
      <c r="G177" s="391">
        <f>H177+I177+J177+K177</f>
        <v>0</v>
      </c>
      <c r="H177" s="391"/>
      <c r="I177" s="391"/>
      <c r="J177" s="391"/>
      <c r="K177" s="391"/>
      <c r="L177" s="391"/>
      <c r="M177" s="391"/>
      <c r="N177" s="391"/>
    </row>
    <row r="178" spans="1:14" ht="14.25">
      <c r="A178" s="304" t="s">
        <v>903</v>
      </c>
      <c r="B178" s="304"/>
      <c r="C178" s="304"/>
      <c r="D178" s="381">
        <v>164</v>
      </c>
      <c r="E178" s="478"/>
      <c r="F178" s="479"/>
      <c r="G178" s="391"/>
      <c r="H178" s="391"/>
      <c r="I178" s="391"/>
      <c r="J178" s="391"/>
      <c r="K178" s="391"/>
      <c r="L178" s="391"/>
      <c r="M178" s="391"/>
      <c r="N178" s="391"/>
    </row>
    <row r="179" spans="1:14" ht="15">
      <c r="A179" s="485"/>
      <c r="B179" s="430" t="s">
        <v>1458</v>
      </c>
      <c r="C179" s="387"/>
      <c r="D179" s="381">
        <v>165</v>
      </c>
      <c r="E179" s="478" t="s">
        <v>1459</v>
      </c>
      <c r="F179" s="479">
        <f aca="true" t="shared" si="66" ref="F179:N179">F180+F181+F182+F183+F184+F185+F186+F187+F188</f>
        <v>0</v>
      </c>
      <c r="G179" s="384">
        <f t="shared" si="66"/>
        <v>0</v>
      </c>
      <c r="H179" s="384">
        <f t="shared" si="66"/>
        <v>0</v>
      </c>
      <c r="I179" s="384">
        <f t="shared" si="66"/>
        <v>0</v>
      </c>
      <c r="J179" s="384">
        <f t="shared" si="66"/>
        <v>0</v>
      </c>
      <c r="K179" s="384">
        <f t="shared" si="66"/>
        <v>0</v>
      </c>
      <c r="L179" s="384">
        <f t="shared" si="66"/>
        <v>0</v>
      </c>
      <c r="M179" s="384">
        <f t="shared" si="66"/>
        <v>0</v>
      </c>
      <c r="N179" s="384">
        <f t="shared" si="66"/>
        <v>0</v>
      </c>
    </row>
    <row r="180" spans="1:14" ht="14.25">
      <c r="A180" s="485"/>
      <c r="B180" s="430"/>
      <c r="C180" s="490" t="s">
        <v>981</v>
      </c>
      <c r="D180" s="381">
        <v>166</v>
      </c>
      <c r="E180" s="478" t="s">
        <v>1460</v>
      </c>
      <c r="F180" s="479"/>
      <c r="G180" s="391">
        <f aca="true" t="shared" si="67" ref="G180:G188">H180+I180+J180+K180</f>
        <v>0</v>
      </c>
      <c r="H180" s="391"/>
      <c r="I180" s="391"/>
      <c r="J180" s="391"/>
      <c r="K180" s="391"/>
      <c r="L180" s="391"/>
      <c r="M180" s="391"/>
      <c r="N180" s="391"/>
    </row>
    <row r="181" spans="1:14" ht="14.25">
      <c r="A181" s="485"/>
      <c r="B181" s="430"/>
      <c r="C181" s="485" t="s">
        <v>983</v>
      </c>
      <c r="D181" s="381">
        <v>167</v>
      </c>
      <c r="E181" s="478" t="s">
        <v>1461</v>
      </c>
      <c r="F181" s="479"/>
      <c r="G181" s="391">
        <f t="shared" si="67"/>
        <v>0</v>
      </c>
      <c r="H181" s="391"/>
      <c r="I181" s="391"/>
      <c r="J181" s="391"/>
      <c r="K181" s="391"/>
      <c r="L181" s="391"/>
      <c r="M181" s="391"/>
      <c r="N181" s="391"/>
    </row>
    <row r="182" spans="1:14" ht="18" customHeight="1">
      <c r="A182" s="485"/>
      <c r="B182" s="430"/>
      <c r="C182" s="490" t="s">
        <v>985</v>
      </c>
      <c r="D182" s="381">
        <v>168</v>
      </c>
      <c r="E182" s="478" t="s">
        <v>1462</v>
      </c>
      <c r="F182" s="479"/>
      <c r="G182" s="391">
        <f t="shared" si="67"/>
        <v>0</v>
      </c>
      <c r="H182" s="391"/>
      <c r="I182" s="391"/>
      <c r="J182" s="391"/>
      <c r="K182" s="391"/>
      <c r="L182" s="391"/>
      <c r="M182" s="391"/>
      <c r="N182" s="391"/>
    </row>
    <row r="183" spans="1:14" ht="17.25" customHeight="1">
      <c r="A183" s="485"/>
      <c r="B183" s="430"/>
      <c r="C183" s="490" t="s">
        <v>987</v>
      </c>
      <c r="D183" s="381">
        <v>169</v>
      </c>
      <c r="E183" s="478" t="s">
        <v>1463</v>
      </c>
      <c r="F183" s="479"/>
      <c r="G183" s="391">
        <f t="shared" si="67"/>
        <v>0</v>
      </c>
      <c r="H183" s="391"/>
      <c r="I183" s="391"/>
      <c r="J183" s="391"/>
      <c r="K183" s="391"/>
      <c r="L183" s="391"/>
      <c r="M183" s="391"/>
      <c r="N183" s="391"/>
    </row>
    <row r="184" spans="1:14" ht="17.25" customHeight="1">
      <c r="A184" s="485"/>
      <c r="B184" s="430"/>
      <c r="C184" s="490" t="s">
        <v>989</v>
      </c>
      <c r="D184" s="381">
        <v>170</v>
      </c>
      <c r="E184" s="478" t="s">
        <v>1464</v>
      </c>
      <c r="F184" s="479"/>
      <c r="G184" s="391">
        <f t="shared" si="67"/>
        <v>0</v>
      </c>
      <c r="H184" s="391"/>
      <c r="I184" s="391"/>
      <c r="J184" s="391"/>
      <c r="K184" s="391"/>
      <c r="L184" s="391"/>
      <c r="M184" s="391"/>
      <c r="N184" s="391"/>
    </row>
    <row r="185" spans="1:14" ht="17.25" customHeight="1">
      <c r="A185" s="485"/>
      <c r="B185" s="430"/>
      <c r="C185" s="490" t="s">
        <v>1465</v>
      </c>
      <c r="D185" s="381">
        <v>171</v>
      </c>
      <c r="E185" s="478" t="s">
        <v>1466</v>
      </c>
      <c r="F185" s="479"/>
      <c r="G185" s="391">
        <f t="shared" si="67"/>
        <v>0</v>
      </c>
      <c r="H185" s="391"/>
      <c r="I185" s="391"/>
      <c r="J185" s="391"/>
      <c r="K185" s="391"/>
      <c r="L185" s="391"/>
      <c r="M185" s="391"/>
      <c r="N185" s="391"/>
    </row>
    <row r="186" spans="1:14" ht="14.25">
      <c r="A186" s="485"/>
      <c r="B186" s="430"/>
      <c r="C186" s="490" t="s">
        <v>1467</v>
      </c>
      <c r="D186" s="381">
        <v>172</v>
      </c>
      <c r="E186" s="478" t="s">
        <v>1468</v>
      </c>
      <c r="F186" s="479"/>
      <c r="G186" s="391">
        <f t="shared" si="67"/>
        <v>0</v>
      </c>
      <c r="H186" s="391"/>
      <c r="I186" s="391"/>
      <c r="J186" s="391"/>
      <c r="K186" s="391"/>
      <c r="L186" s="391"/>
      <c r="M186" s="391"/>
      <c r="N186" s="391"/>
    </row>
    <row r="187" spans="1:14" ht="14.25">
      <c r="A187" s="485"/>
      <c r="B187" s="430"/>
      <c r="C187" s="490" t="s">
        <v>1469</v>
      </c>
      <c r="D187" s="381">
        <v>173</v>
      </c>
      <c r="E187" s="478" t="s">
        <v>1470</v>
      </c>
      <c r="F187" s="479"/>
      <c r="G187" s="391">
        <f t="shared" si="67"/>
        <v>0</v>
      </c>
      <c r="H187" s="391"/>
      <c r="I187" s="391"/>
      <c r="J187" s="391"/>
      <c r="K187" s="391"/>
      <c r="L187" s="391"/>
      <c r="M187" s="391"/>
      <c r="N187" s="391"/>
    </row>
    <row r="188" spans="1:14" ht="14.25">
      <c r="A188" s="485"/>
      <c r="B188" s="430"/>
      <c r="C188" s="485" t="s">
        <v>995</v>
      </c>
      <c r="D188" s="381">
        <v>174</v>
      </c>
      <c r="E188" s="478" t="s">
        <v>1471</v>
      </c>
      <c r="F188" s="479"/>
      <c r="G188" s="391">
        <f t="shared" si="67"/>
        <v>0</v>
      </c>
      <c r="H188" s="391"/>
      <c r="I188" s="391"/>
      <c r="J188" s="391"/>
      <c r="K188" s="391"/>
      <c r="L188" s="391"/>
      <c r="M188" s="391"/>
      <c r="N188" s="391"/>
    </row>
    <row r="189" spans="1:14" ht="15">
      <c r="A189" s="485"/>
      <c r="B189" s="430" t="s">
        <v>1472</v>
      </c>
      <c r="C189" s="387"/>
      <c r="D189" s="381">
        <v>175</v>
      </c>
      <c r="E189" s="405" t="s">
        <v>1473</v>
      </c>
      <c r="F189" s="404">
        <f aca="true" t="shared" si="68" ref="F189:N189">F190</f>
        <v>0</v>
      </c>
      <c r="G189" s="384">
        <f t="shared" si="68"/>
        <v>0</v>
      </c>
      <c r="H189" s="384">
        <f t="shared" si="68"/>
        <v>0</v>
      </c>
      <c r="I189" s="384">
        <f t="shared" si="68"/>
        <v>0</v>
      </c>
      <c r="J189" s="384">
        <f t="shared" si="68"/>
        <v>0</v>
      </c>
      <c r="K189" s="384">
        <f t="shared" si="68"/>
        <v>0</v>
      </c>
      <c r="L189" s="384">
        <f t="shared" si="68"/>
        <v>0</v>
      </c>
      <c r="M189" s="384">
        <f t="shared" si="68"/>
        <v>0</v>
      </c>
      <c r="N189" s="384">
        <f t="shared" si="68"/>
        <v>0</v>
      </c>
    </row>
    <row r="190" spans="1:14" ht="14.25">
      <c r="A190" s="485"/>
      <c r="B190" s="430"/>
      <c r="C190" s="485" t="s">
        <v>999</v>
      </c>
      <c r="D190" s="381">
        <v>176</v>
      </c>
      <c r="E190" s="491" t="s">
        <v>1474</v>
      </c>
      <c r="F190" s="492"/>
      <c r="G190" s="391">
        <f>H190+I190+J190+K190</f>
        <v>0</v>
      </c>
      <c r="H190" s="391"/>
      <c r="I190" s="391"/>
      <c r="J190" s="391"/>
      <c r="K190" s="391"/>
      <c r="L190" s="391"/>
      <c r="M190" s="391"/>
      <c r="N190" s="391"/>
    </row>
    <row r="191" spans="1:14" ht="15">
      <c r="A191" s="485"/>
      <c r="B191" s="430" t="s">
        <v>1005</v>
      </c>
      <c r="C191" s="466"/>
      <c r="D191" s="381">
        <v>177</v>
      </c>
      <c r="E191" s="405" t="s">
        <v>1475</v>
      </c>
      <c r="F191" s="404"/>
      <c r="G191" s="391">
        <f>H191+I191+J191+K191</f>
        <v>0</v>
      </c>
      <c r="H191" s="391"/>
      <c r="I191" s="391"/>
      <c r="J191" s="391"/>
      <c r="K191" s="391"/>
      <c r="L191" s="391"/>
      <c r="M191" s="391"/>
      <c r="N191" s="391"/>
    </row>
    <row r="192" spans="1:14" ht="14.25">
      <c r="A192" s="487"/>
      <c r="B192" s="487"/>
      <c r="C192" s="487"/>
      <c r="D192" s="381">
        <v>178</v>
      </c>
      <c r="E192" s="405"/>
      <c r="F192" s="404"/>
      <c r="G192" s="391"/>
      <c r="H192" s="391"/>
      <c r="I192" s="391"/>
      <c r="J192" s="391"/>
      <c r="K192" s="391"/>
      <c r="L192" s="391"/>
      <c r="M192" s="391"/>
      <c r="N192" s="391"/>
    </row>
    <row r="193" spans="1:18" ht="15.75">
      <c r="A193" s="378" t="s">
        <v>839</v>
      </c>
      <c r="B193" s="493"/>
      <c r="C193" s="387"/>
      <c r="D193" s="381">
        <v>179</v>
      </c>
      <c r="E193" s="494" t="s">
        <v>1476</v>
      </c>
      <c r="F193" s="495">
        <f aca="true" t="shared" si="69" ref="F193:N193">F207+F208+F210+F211</f>
        <v>0</v>
      </c>
      <c r="G193" s="384">
        <f t="shared" si="69"/>
        <v>1750</v>
      </c>
      <c r="H193" s="384">
        <f t="shared" si="69"/>
        <v>1750</v>
      </c>
      <c r="I193" s="384">
        <f t="shared" si="69"/>
        <v>0</v>
      </c>
      <c r="J193" s="384">
        <f t="shared" si="69"/>
        <v>0</v>
      </c>
      <c r="K193" s="384">
        <f t="shared" si="69"/>
        <v>0</v>
      </c>
      <c r="L193" s="384">
        <f t="shared" si="69"/>
        <v>1840</v>
      </c>
      <c r="M193" s="384">
        <f t="shared" si="69"/>
        <v>1895</v>
      </c>
      <c r="N193" s="384">
        <f t="shared" si="69"/>
        <v>1985</v>
      </c>
      <c r="O193" s="496"/>
      <c r="P193" s="368">
        <v>1.09</v>
      </c>
      <c r="Q193" s="368">
        <v>1.05</v>
      </c>
      <c r="R193" s="369">
        <v>1.07</v>
      </c>
    </row>
    <row r="194" spans="1:15" ht="15.75">
      <c r="A194" s="462" t="s">
        <v>1377</v>
      </c>
      <c r="B194" s="463"/>
      <c r="C194" s="463"/>
      <c r="D194" s="381">
        <v>180</v>
      </c>
      <c r="E194" s="478" t="s">
        <v>714</v>
      </c>
      <c r="F194" s="384">
        <f aca="true" t="shared" si="70" ref="F194:N194">F195+F196+F197</f>
        <v>0</v>
      </c>
      <c r="G194" s="384">
        <f t="shared" si="70"/>
        <v>1740</v>
      </c>
      <c r="H194" s="384">
        <f t="shared" si="70"/>
        <v>1740</v>
      </c>
      <c r="I194" s="384">
        <f t="shared" si="70"/>
        <v>0</v>
      </c>
      <c r="J194" s="384">
        <f t="shared" si="70"/>
        <v>0</v>
      </c>
      <c r="K194" s="384">
        <f t="shared" si="70"/>
        <v>0</v>
      </c>
      <c r="L194" s="384">
        <f t="shared" si="70"/>
        <v>1840</v>
      </c>
      <c r="M194" s="384">
        <f t="shared" si="70"/>
        <v>1895</v>
      </c>
      <c r="N194" s="384">
        <f t="shared" si="70"/>
        <v>1985</v>
      </c>
      <c r="O194" s="496"/>
    </row>
    <row r="195" spans="1:16" ht="15">
      <c r="A195" s="393" t="s">
        <v>1378</v>
      </c>
      <c r="B195" s="464"/>
      <c r="C195" s="464"/>
      <c r="D195" s="381">
        <v>181</v>
      </c>
      <c r="E195" s="478">
        <v>10</v>
      </c>
      <c r="F195" s="479"/>
      <c r="G195" s="391">
        <f>H195+I195+J195+K195</f>
        <v>630</v>
      </c>
      <c r="H195" s="391">
        <v>630</v>
      </c>
      <c r="I195" s="391"/>
      <c r="J195" s="391"/>
      <c r="K195" s="391"/>
      <c r="L195" s="391">
        <v>688</v>
      </c>
      <c r="M195" s="391">
        <v>706</v>
      </c>
      <c r="N195" s="391">
        <v>743</v>
      </c>
      <c r="O195" s="497"/>
      <c r="P195" s="497"/>
    </row>
    <row r="196" spans="1:15" ht="15">
      <c r="A196" s="385" t="s">
        <v>1379</v>
      </c>
      <c r="B196" s="464"/>
      <c r="C196" s="464"/>
      <c r="D196" s="381">
        <v>182</v>
      </c>
      <c r="E196" s="478" t="s">
        <v>754</v>
      </c>
      <c r="F196" s="479"/>
      <c r="G196" s="391">
        <f>H196+I196+J196+K196</f>
        <v>1110</v>
      </c>
      <c r="H196" s="391">
        <v>1110</v>
      </c>
      <c r="I196" s="391"/>
      <c r="J196" s="391"/>
      <c r="K196" s="391"/>
      <c r="L196" s="391">
        <v>1152</v>
      </c>
      <c r="M196" s="391">
        <v>1189</v>
      </c>
      <c r="N196" s="391">
        <v>1242</v>
      </c>
      <c r="O196" s="496"/>
    </row>
    <row r="197" spans="1:15" ht="15">
      <c r="A197" s="385" t="s">
        <v>1383</v>
      </c>
      <c r="B197" s="464"/>
      <c r="C197" s="464"/>
      <c r="D197" s="381">
        <v>183</v>
      </c>
      <c r="E197" s="478">
        <v>57</v>
      </c>
      <c r="F197" s="479"/>
      <c r="G197" s="391">
        <f>H197+I197+J197+K197</f>
        <v>0</v>
      </c>
      <c r="H197" s="391"/>
      <c r="I197" s="391"/>
      <c r="J197" s="391"/>
      <c r="K197" s="391"/>
      <c r="L197" s="391"/>
      <c r="M197" s="391"/>
      <c r="N197" s="391"/>
      <c r="O197" s="496"/>
    </row>
    <row r="198" spans="1:14" ht="15.75">
      <c r="A198" s="446" t="s">
        <v>1477</v>
      </c>
      <c r="B198" s="463"/>
      <c r="C198" s="305"/>
      <c r="D198" s="381">
        <v>184</v>
      </c>
      <c r="E198" s="440">
        <v>70</v>
      </c>
      <c r="F198" s="448">
        <f aca="true" t="shared" si="71" ref="F198:N198">F199</f>
        <v>0</v>
      </c>
      <c r="G198" s="384">
        <f t="shared" si="71"/>
        <v>10</v>
      </c>
      <c r="H198" s="384">
        <f t="shared" si="71"/>
        <v>10</v>
      </c>
      <c r="I198" s="384">
        <f t="shared" si="71"/>
        <v>0</v>
      </c>
      <c r="J198" s="384">
        <f t="shared" si="71"/>
        <v>0</v>
      </c>
      <c r="K198" s="384">
        <f t="shared" si="71"/>
        <v>0</v>
      </c>
      <c r="L198" s="384">
        <f t="shared" si="71"/>
        <v>0</v>
      </c>
      <c r="M198" s="384">
        <f t="shared" si="71"/>
        <v>0</v>
      </c>
      <c r="N198" s="384">
        <f t="shared" si="71"/>
        <v>0</v>
      </c>
    </row>
    <row r="199" spans="1:14" ht="15">
      <c r="A199" s="439" t="s">
        <v>1403</v>
      </c>
      <c r="B199" s="449"/>
      <c r="C199" s="463"/>
      <c r="D199" s="381">
        <v>185</v>
      </c>
      <c r="E199" s="440">
        <v>71</v>
      </c>
      <c r="F199" s="448">
        <f aca="true" t="shared" si="72" ref="F199:N199">F200+F205</f>
        <v>0</v>
      </c>
      <c r="G199" s="384">
        <f t="shared" si="72"/>
        <v>10</v>
      </c>
      <c r="H199" s="384">
        <f t="shared" si="72"/>
        <v>10</v>
      </c>
      <c r="I199" s="384">
        <f t="shared" si="72"/>
        <v>0</v>
      </c>
      <c r="J199" s="384">
        <f t="shared" si="72"/>
        <v>0</v>
      </c>
      <c r="K199" s="384">
        <f t="shared" si="72"/>
        <v>0</v>
      </c>
      <c r="L199" s="384">
        <f t="shared" si="72"/>
        <v>0</v>
      </c>
      <c r="M199" s="384">
        <f t="shared" si="72"/>
        <v>0</v>
      </c>
      <c r="N199" s="384">
        <f t="shared" si="72"/>
        <v>0</v>
      </c>
    </row>
    <row r="200" spans="1:14" ht="15">
      <c r="A200" s="388"/>
      <c r="B200" s="437" t="s">
        <v>1395</v>
      </c>
      <c r="C200" s="463"/>
      <c r="D200" s="381">
        <v>186</v>
      </c>
      <c r="E200" s="440" t="s">
        <v>1254</v>
      </c>
      <c r="F200" s="448">
        <f aca="true" t="shared" si="73" ref="F200:N200">F201+F202+F203+F204</f>
        <v>0</v>
      </c>
      <c r="G200" s="384">
        <f t="shared" si="73"/>
        <v>10</v>
      </c>
      <c r="H200" s="384">
        <f t="shared" si="73"/>
        <v>10</v>
      </c>
      <c r="I200" s="384">
        <f t="shared" si="73"/>
        <v>0</v>
      </c>
      <c r="J200" s="384">
        <f t="shared" si="73"/>
        <v>0</v>
      </c>
      <c r="K200" s="384">
        <f t="shared" si="73"/>
        <v>0</v>
      </c>
      <c r="L200" s="384">
        <f t="shared" si="73"/>
        <v>0</v>
      </c>
      <c r="M200" s="384">
        <f t="shared" si="73"/>
        <v>0</v>
      </c>
      <c r="N200" s="384">
        <f t="shared" si="73"/>
        <v>0</v>
      </c>
    </row>
    <row r="201" spans="1:14" ht="15">
      <c r="A201" s="388"/>
      <c r="B201" s="437"/>
      <c r="C201" s="451" t="s">
        <v>1255</v>
      </c>
      <c r="D201" s="381">
        <v>187</v>
      </c>
      <c r="E201" s="452" t="s">
        <v>1256</v>
      </c>
      <c r="F201" s="453"/>
      <c r="G201" s="391">
        <f>H201+I201+J201+K201</f>
        <v>0</v>
      </c>
      <c r="H201" s="391"/>
      <c r="I201" s="391"/>
      <c r="J201" s="391"/>
      <c r="K201" s="391"/>
      <c r="L201" s="391"/>
      <c r="M201" s="391"/>
      <c r="N201" s="391"/>
    </row>
    <row r="202" spans="1:14" ht="18.75" customHeight="1">
      <c r="A202" s="388"/>
      <c r="B202" s="437"/>
      <c r="C202" s="455" t="s">
        <v>1257</v>
      </c>
      <c r="D202" s="381">
        <v>188</v>
      </c>
      <c r="E202" s="452" t="s">
        <v>1258</v>
      </c>
      <c r="F202" s="453"/>
      <c r="G202" s="391">
        <f>H202+I202+J202+K202</f>
        <v>0</v>
      </c>
      <c r="H202" s="391"/>
      <c r="I202" s="391"/>
      <c r="J202" s="391"/>
      <c r="K202" s="391"/>
      <c r="L202" s="391"/>
      <c r="M202" s="391"/>
      <c r="N202" s="391"/>
    </row>
    <row r="203" spans="1:14" ht="15">
      <c r="A203" s="388"/>
      <c r="B203" s="437"/>
      <c r="C203" s="456" t="s">
        <v>1259</v>
      </c>
      <c r="D203" s="381">
        <v>189</v>
      </c>
      <c r="E203" s="452" t="s">
        <v>1260</v>
      </c>
      <c r="F203" s="453"/>
      <c r="G203" s="391">
        <f>H203+I203+J203+K203</f>
        <v>10</v>
      </c>
      <c r="H203" s="391">
        <v>10</v>
      </c>
      <c r="I203" s="391"/>
      <c r="J203" s="391"/>
      <c r="K203" s="391"/>
      <c r="L203" s="391"/>
      <c r="M203" s="391"/>
      <c r="N203" s="391"/>
    </row>
    <row r="204" spans="1:14" ht="15">
      <c r="A204" s="388"/>
      <c r="B204" s="437"/>
      <c r="C204" s="456" t="s">
        <v>1428</v>
      </c>
      <c r="D204" s="381">
        <v>190</v>
      </c>
      <c r="E204" s="457" t="s">
        <v>1262</v>
      </c>
      <c r="F204" s="465"/>
      <c r="G204" s="391">
        <f>H204+I204+J204+K204</f>
        <v>0</v>
      </c>
      <c r="H204" s="391"/>
      <c r="I204" s="391"/>
      <c r="J204" s="391"/>
      <c r="K204" s="391"/>
      <c r="L204" s="391"/>
      <c r="M204" s="391"/>
      <c r="N204" s="391"/>
    </row>
    <row r="205" spans="1:14" ht="15">
      <c r="A205" s="388"/>
      <c r="B205" s="437" t="s">
        <v>1386</v>
      </c>
      <c r="C205" s="456"/>
      <c r="D205" s="381">
        <v>191</v>
      </c>
      <c r="E205" s="440" t="s">
        <v>1387</v>
      </c>
      <c r="F205" s="448"/>
      <c r="G205" s="391">
        <f>H205+I205+J205+K205</f>
        <v>0</v>
      </c>
      <c r="H205" s="391"/>
      <c r="I205" s="391"/>
      <c r="J205" s="391"/>
      <c r="K205" s="391"/>
      <c r="L205" s="391"/>
      <c r="M205" s="391"/>
      <c r="N205" s="391"/>
    </row>
    <row r="206" spans="1:14" ht="14.25">
      <c r="A206" s="304" t="s">
        <v>903</v>
      </c>
      <c r="B206" s="304"/>
      <c r="C206" s="304"/>
      <c r="D206" s="381">
        <v>192</v>
      </c>
      <c r="E206" s="478"/>
      <c r="F206" s="479"/>
      <c r="G206" s="391"/>
      <c r="H206" s="391"/>
      <c r="I206" s="391"/>
      <c r="J206" s="391"/>
      <c r="K206" s="391"/>
      <c r="L206" s="391"/>
      <c r="M206" s="391"/>
      <c r="N206" s="391"/>
    </row>
    <row r="207" spans="1:14" ht="14.25">
      <c r="A207" s="475"/>
      <c r="B207" s="430" t="s">
        <v>1009</v>
      </c>
      <c r="C207" s="430"/>
      <c r="D207" s="381">
        <v>193</v>
      </c>
      <c r="E207" s="478" t="s">
        <v>1478</v>
      </c>
      <c r="F207" s="479"/>
      <c r="G207" s="391">
        <f>H207+I207+J207+K207</f>
        <v>1750</v>
      </c>
      <c r="H207" s="391">
        <f>H195+H196+H198</f>
        <v>1750</v>
      </c>
      <c r="I207" s="391">
        <f>I195+I196+I198</f>
        <v>0</v>
      </c>
      <c r="J207" s="391">
        <f>J195+J196+J198</f>
        <v>0</v>
      </c>
      <c r="K207" s="391">
        <f>K195+K196+K198</f>
        <v>0</v>
      </c>
      <c r="L207" s="391">
        <v>1840</v>
      </c>
      <c r="M207" s="391">
        <v>1895</v>
      </c>
      <c r="N207" s="391">
        <v>1985</v>
      </c>
    </row>
    <row r="208" spans="1:14" ht="15">
      <c r="A208" s="475"/>
      <c r="B208" s="387" t="s">
        <v>1479</v>
      </c>
      <c r="C208" s="430"/>
      <c r="D208" s="381">
        <v>194</v>
      </c>
      <c r="E208" s="478" t="s">
        <v>1480</v>
      </c>
      <c r="F208" s="479"/>
      <c r="G208" s="384">
        <f aca="true" t="shared" si="74" ref="G208:N208">G209</f>
        <v>0</v>
      </c>
      <c r="H208" s="384">
        <f t="shared" si="74"/>
        <v>0</v>
      </c>
      <c r="I208" s="384">
        <f t="shared" si="74"/>
        <v>0</v>
      </c>
      <c r="J208" s="384">
        <f t="shared" si="74"/>
        <v>0</v>
      </c>
      <c r="K208" s="384">
        <f t="shared" si="74"/>
        <v>0</v>
      </c>
      <c r="L208" s="384">
        <f t="shared" si="74"/>
        <v>0</v>
      </c>
      <c r="M208" s="384">
        <f t="shared" si="74"/>
        <v>0</v>
      </c>
      <c r="N208" s="384">
        <f t="shared" si="74"/>
        <v>0</v>
      </c>
    </row>
    <row r="209" spans="1:14" ht="14.25">
      <c r="A209" s="475"/>
      <c r="B209" s="387"/>
      <c r="C209" s="430" t="s">
        <v>1481</v>
      </c>
      <c r="D209" s="381">
        <v>195</v>
      </c>
      <c r="E209" s="478" t="s">
        <v>1482</v>
      </c>
      <c r="F209" s="479"/>
      <c r="G209" s="391">
        <f>H209+I209+J209+K209</f>
        <v>0</v>
      </c>
      <c r="H209" s="391"/>
      <c r="I209" s="391"/>
      <c r="J209" s="391"/>
      <c r="K209" s="391"/>
      <c r="L209" s="391"/>
      <c r="M209" s="391"/>
      <c r="N209" s="391"/>
    </row>
    <row r="210" spans="1:14" ht="14.25">
      <c r="A210" s="475"/>
      <c r="B210" s="387" t="s">
        <v>1483</v>
      </c>
      <c r="C210" s="430"/>
      <c r="D210" s="381">
        <v>196</v>
      </c>
      <c r="E210" s="478" t="s">
        <v>1484</v>
      </c>
      <c r="F210" s="479"/>
      <c r="G210" s="391">
        <f>H210+I210+J210+K210</f>
        <v>0</v>
      </c>
      <c r="H210" s="391"/>
      <c r="I210" s="391"/>
      <c r="J210" s="391"/>
      <c r="K210" s="391"/>
      <c r="L210" s="391"/>
      <c r="M210" s="391"/>
      <c r="N210" s="391"/>
    </row>
    <row r="211" spans="1:14" ht="14.25">
      <c r="A211" s="475"/>
      <c r="B211" s="387" t="s">
        <v>1485</v>
      </c>
      <c r="C211" s="430"/>
      <c r="D211" s="381">
        <v>197</v>
      </c>
      <c r="E211" s="478" t="s">
        <v>1486</v>
      </c>
      <c r="F211" s="479"/>
      <c r="G211" s="391">
        <f>H211+I211+J211+K211</f>
        <v>0</v>
      </c>
      <c r="H211" s="391"/>
      <c r="I211" s="391"/>
      <c r="J211" s="391"/>
      <c r="K211" s="391"/>
      <c r="L211" s="391"/>
      <c r="M211" s="391"/>
      <c r="N211" s="391"/>
    </row>
    <row r="212" spans="1:14" ht="14.25">
      <c r="A212" s="475"/>
      <c r="B212" s="387" t="s">
        <v>1485</v>
      </c>
      <c r="C212" s="430"/>
      <c r="D212" s="381"/>
      <c r="E212" s="478" t="s">
        <v>1487</v>
      </c>
      <c r="F212" s="479"/>
      <c r="G212" s="391">
        <f>H212+I212+J212+K212</f>
        <v>0</v>
      </c>
      <c r="H212" s="391"/>
      <c r="I212" s="391"/>
      <c r="J212" s="391"/>
      <c r="K212" s="391"/>
      <c r="L212" s="391"/>
      <c r="M212" s="391"/>
      <c r="N212" s="391"/>
    </row>
    <row r="213" spans="1:14" ht="15.75">
      <c r="A213" s="378" t="s">
        <v>843</v>
      </c>
      <c r="B213" s="498"/>
      <c r="C213" s="466"/>
      <c r="D213" s="381">
        <v>198</v>
      </c>
      <c r="E213" s="440" t="s">
        <v>1488</v>
      </c>
      <c r="F213" s="448">
        <f aca="true" t="shared" si="75" ref="F213:N213">F233+F236+F237</f>
        <v>0</v>
      </c>
      <c r="G213" s="384">
        <f t="shared" si="75"/>
        <v>0</v>
      </c>
      <c r="H213" s="384">
        <f t="shared" si="75"/>
        <v>0</v>
      </c>
      <c r="I213" s="384">
        <f t="shared" si="75"/>
        <v>0</v>
      </c>
      <c r="J213" s="384">
        <f t="shared" si="75"/>
        <v>0</v>
      </c>
      <c r="K213" s="384">
        <f t="shared" si="75"/>
        <v>0</v>
      </c>
      <c r="L213" s="384">
        <f t="shared" si="75"/>
        <v>0</v>
      </c>
      <c r="M213" s="384">
        <f t="shared" si="75"/>
        <v>0</v>
      </c>
      <c r="N213" s="384">
        <f t="shared" si="75"/>
        <v>0</v>
      </c>
    </row>
    <row r="214" spans="1:14" ht="15.75">
      <c r="A214" s="462" t="s">
        <v>1377</v>
      </c>
      <c r="B214" s="463"/>
      <c r="C214" s="463"/>
      <c r="D214" s="381">
        <v>199</v>
      </c>
      <c r="E214" s="478" t="s">
        <v>714</v>
      </c>
      <c r="F214" s="479">
        <f aca="true" t="shared" si="76" ref="F214:N214">F215+F216+F217+F218+F220+F228</f>
        <v>0</v>
      </c>
      <c r="G214" s="384">
        <f t="shared" si="76"/>
        <v>0</v>
      </c>
      <c r="H214" s="384">
        <f t="shared" si="76"/>
        <v>0</v>
      </c>
      <c r="I214" s="384">
        <f t="shared" si="76"/>
        <v>0</v>
      </c>
      <c r="J214" s="384">
        <f t="shared" si="76"/>
        <v>0</v>
      </c>
      <c r="K214" s="384">
        <f t="shared" si="76"/>
        <v>0</v>
      </c>
      <c r="L214" s="384">
        <f t="shared" si="76"/>
        <v>0</v>
      </c>
      <c r="M214" s="384">
        <f t="shared" si="76"/>
        <v>0</v>
      </c>
      <c r="N214" s="384">
        <f t="shared" si="76"/>
        <v>0</v>
      </c>
    </row>
    <row r="215" spans="1:14" ht="15">
      <c r="A215" s="393" t="s">
        <v>1378</v>
      </c>
      <c r="B215" s="464"/>
      <c r="C215" s="464"/>
      <c r="D215" s="381">
        <v>200</v>
      </c>
      <c r="E215" s="478" t="s">
        <v>720</v>
      </c>
      <c r="F215" s="479"/>
      <c r="G215" s="391">
        <f>H215+I215+J215+K215</f>
        <v>0</v>
      </c>
      <c r="H215" s="391"/>
      <c r="I215" s="391"/>
      <c r="J215" s="391"/>
      <c r="K215" s="391"/>
      <c r="L215" s="391"/>
      <c r="M215" s="391"/>
      <c r="N215" s="391"/>
    </row>
    <row r="216" spans="1:14" ht="15">
      <c r="A216" s="385" t="s">
        <v>1379</v>
      </c>
      <c r="B216" s="464"/>
      <c r="C216" s="464"/>
      <c r="D216" s="381">
        <v>201</v>
      </c>
      <c r="E216" s="478" t="s">
        <v>754</v>
      </c>
      <c r="F216" s="479"/>
      <c r="G216" s="391">
        <f>H216+I216+J216+K216</f>
        <v>0</v>
      </c>
      <c r="H216" s="391"/>
      <c r="I216" s="391"/>
      <c r="J216" s="391"/>
      <c r="K216" s="391"/>
      <c r="L216" s="391"/>
      <c r="M216" s="391"/>
      <c r="N216" s="391"/>
    </row>
    <row r="217" spans="1:14" ht="15">
      <c r="A217" s="385" t="s">
        <v>1489</v>
      </c>
      <c r="B217" s="464"/>
      <c r="C217" s="464"/>
      <c r="D217" s="381">
        <v>202</v>
      </c>
      <c r="E217" s="478">
        <v>51</v>
      </c>
      <c r="F217" s="479"/>
      <c r="G217" s="391">
        <f>H217+I217+J217+K217</f>
        <v>0</v>
      </c>
      <c r="H217" s="391"/>
      <c r="I217" s="391"/>
      <c r="J217" s="391"/>
      <c r="K217" s="391"/>
      <c r="L217" s="391"/>
      <c r="M217" s="391"/>
      <c r="N217" s="391"/>
    </row>
    <row r="218" spans="1:14" ht="15">
      <c r="A218" s="385" t="s">
        <v>1490</v>
      </c>
      <c r="B218" s="464"/>
      <c r="C218" s="464"/>
      <c r="D218" s="381">
        <v>203</v>
      </c>
      <c r="E218" s="478">
        <v>59</v>
      </c>
      <c r="F218" s="479">
        <f aca="true" t="shared" si="77" ref="F218:N218">F219</f>
        <v>0</v>
      </c>
      <c r="G218" s="384">
        <f t="shared" si="77"/>
        <v>0</v>
      </c>
      <c r="H218" s="384">
        <f t="shared" si="77"/>
        <v>0</v>
      </c>
      <c r="I218" s="384">
        <f t="shared" si="77"/>
        <v>0</v>
      </c>
      <c r="J218" s="384">
        <f t="shared" si="77"/>
        <v>0</v>
      </c>
      <c r="K218" s="384">
        <f t="shared" si="77"/>
        <v>0</v>
      </c>
      <c r="L218" s="384">
        <f t="shared" si="77"/>
        <v>0</v>
      </c>
      <c r="M218" s="384">
        <f t="shared" si="77"/>
        <v>0</v>
      </c>
      <c r="N218" s="384">
        <f t="shared" si="77"/>
        <v>0</v>
      </c>
    </row>
    <row r="219" spans="1:14" ht="15">
      <c r="A219" s="385"/>
      <c r="B219" s="430" t="s">
        <v>1491</v>
      </c>
      <c r="C219" s="430"/>
      <c r="D219" s="381">
        <v>204</v>
      </c>
      <c r="E219" s="478" t="s">
        <v>1492</v>
      </c>
      <c r="F219" s="479"/>
      <c r="G219" s="391"/>
      <c r="H219" s="391"/>
      <c r="I219" s="391"/>
      <c r="J219" s="391"/>
      <c r="K219" s="391"/>
      <c r="L219" s="391"/>
      <c r="M219" s="391"/>
      <c r="N219" s="391"/>
    </row>
    <row r="220" spans="1:14" ht="15.75">
      <c r="A220" s="446" t="s">
        <v>1477</v>
      </c>
      <c r="B220" s="463"/>
      <c r="C220" s="305"/>
      <c r="D220" s="381">
        <v>205</v>
      </c>
      <c r="E220" s="440">
        <v>70</v>
      </c>
      <c r="F220" s="448">
        <f aca="true" t="shared" si="78" ref="F220:N220">F221</f>
        <v>0</v>
      </c>
      <c r="G220" s="384">
        <f t="shared" si="78"/>
        <v>0</v>
      </c>
      <c r="H220" s="384">
        <f t="shared" si="78"/>
        <v>0</v>
      </c>
      <c r="I220" s="384">
        <f t="shared" si="78"/>
        <v>0</v>
      </c>
      <c r="J220" s="384">
        <f t="shared" si="78"/>
        <v>0</v>
      </c>
      <c r="K220" s="384">
        <f t="shared" si="78"/>
        <v>0</v>
      </c>
      <c r="L220" s="384">
        <f t="shared" si="78"/>
        <v>0</v>
      </c>
      <c r="M220" s="384">
        <f t="shared" si="78"/>
        <v>0</v>
      </c>
      <c r="N220" s="384">
        <f t="shared" si="78"/>
        <v>0</v>
      </c>
    </row>
    <row r="221" spans="1:14" ht="15">
      <c r="A221" s="439" t="s">
        <v>1403</v>
      </c>
      <c r="B221" s="449"/>
      <c r="C221" s="463"/>
      <c r="D221" s="381">
        <v>206</v>
      </c>
      <c r="E221" s="440">
        <v>71</v>
      </c>
      <c r="F221" s="448">
        <f aca="true" t="shared" si="79" ref="F221:N221">F222+F227</f>
        <v>0</v>
      </c>
      <c r="G221" s="384">
        <f t="shared" si="79"/>
        <v>0</v>
      </c>
      <c r="H221" s="384">
        <f t="shared" si="79"/>
        <v>0</v>
      </c>
      <c r="I221" s="384">
        <f t="shared" si="79"/>
        <v>0</v>
      </c>
      <c r="J221" s="384">
        <f t="shared" si="79"/>
        <v>0</v>
      </c>
      <c r="K221" s="384">
        <f t="shared" si="79"/>
        <v>0</v>
      </c>
      <c r="L221" s="384">
        <f t="shared" si="79"/>
        <v>0</v>
      </c>
      <c r="M221" s="384">
        <f t="shared" si="79"/>
        <v>0</v>
      </c>
      <c r="N221" s="384">
        <f t="shared" si="79"/>
        <v>0</v>
      </c>
    </row>
    <row r="222" spans="1:14" ht="15">
      <c r="A222" s="388"/>
      <c r="B222" s="437" t="s">
        <v>1253</v>
      </c>
      <c r="C222" s="463"/>
      <c r="D222" s="381">
        <v>207</v>
      </c>
      <c r="E222" s="440" t="s">
        <v>1254</v>
      </c>
      <c r="F222" s="448">
        <f aca="true" t="shared" si="80" ref="F222:N222">F223+F224+F225+F226</f>
        <v>0</v>
      </c>
      <c r="G222" s="384">
        <f t="shared" si="80"/>
        <v>0</v>
      </c>
      <c r="H222" s="384">
        <f t="shared" si="80"/>
        <v>0</v>
      </c>
      <c r="I222" s="384">
        <f t="shared" si="80"/>
        <v>0</v>
      </c>
      <c r="J222" s="384">
        <f t="shared" si="80"/>
        <v>0</v>
      </c>
      <c r="K222" s="384">
        <f t="shared" si="80"/>
        <v>0</v>
      </c>
      <c r="L222" s="384">
        <f t="shared" si="80"/>
        <v>0</v>
      </c>
      <c r="M222" s="384">
        <f t="shared" si="80"/>
        <v>0</v>
      </c>
      <c r="N222" s="384">
        <f t="shared" si="80"/>
        <v>0</v>
      </c>
    </row>
    <row r="223" spans="1:14" ht="15">
      <c r="A223" s="388"/>
      <c r="B223" s="437"/>
      <c r="C223" s="451" t="s">
        <v>1255</v>
      </c>
      <c r="D223" s="381">
        <v>208</v>
      </c>
      <c r="E223" s="452" t="s">
        <v>1256</v>
      </c>
      <c r="F223" s="453"/>
      <c r="G223" s="391">
        <f>H223+I223+J223+K223</f>
        <v>0</v>
      </c>
      <c r="H223" s="391"/>
      <c r="I223" s="391"/>
      <c r="J223" s="391"/>
      <c r="K223" s="391"/>
      <c r="L223" s="391"/>
      <c r="M223" s="391"/>
      <c r="N223" s="391"/>
    </row>
    <row r="224" spans="1:14" ht="18.75" customHeight="1">
      <c r="A224" s="388"/>
      <c r="B224" s="437"/>
      <c r="C224" s="455" t="s">
        <v>1257</v>
      </c>
      <c r="D224" s="381">
        <v>209</v>
      </c>
      <c r="E224" s="452" t="s">
        <v>1258</v>
      </c>
      <c r="F224" s="453"/>
      <c r="G224" s="391">
        <f>H224+I224+J224+K224</f>
        <v>0</v>
      </c>
      <c r="H224" s="391"/>
      <c r="I224" s="391"/>
      <c r="J224" s="391"/>
      <c r="K224" s="391"/>
      <c r="L224" s="391"/>
      <c r="M224" s="391"/>
      <c r="N224" s="391"/>
    </row>
    <row r="225" spans="1:14" ht="15">
      <c r="A225" s="388"/>
      <c r="B225" s="437"/>
      <c r="C225" s="456" t="s">
        <v>1259</v>
      </c>
      <c r="D225" s="381">
        <v>210</v>
      </c>
      <c r="E225" s="452" t="s">
        <v>1260</v>
      </c>
      <c r="F225" s="453"/>
      <c r="G225" s="391">
        <f>H225+I225+J225+K225</f>
        <v>0</v>
      </c>
      <c r="H225" s="391"/>
      <c r="I225" s="391"/>
      <c r="J225" s="391"/>
      <c r="K225" s="391"/>
      <c r="L225" s="391"/>
      <c r="M225" s="391"/>
      <c r="N225" s="391"/>
    </row>
    <row r="226" spans="1:14" ht="15">
      <c r="A226" s="388"/>
      <c r="B226" s="437"/>
      <c r="C226" s="456" t="s">
        <v>1261</v>
      </c>
      <c r="D226" s="381">
        <v>211</v>
      </c>
      <c r="E226" s="457" t="s">
        <v>1262</v>
      </c>
      <c r="F226" s="465"/>
      <c r="G226" s="391">
        <f>H226+I226+J226+K226</f>
        <v>0</v>
      </c>
      <c r="H226" s="391"/>
      <c r="I226" s="391"/>
      <c r="J226" s="391"/>
      <c r="K226" s="391"/>
      <c r="L226" s="391"/>
      <c r="M226" s="391"/>
      <c r="N226" s="391"/>
    </row>
    <row r="227" spans="1:14" ht="15">
      <c r="A227" s="388"/>
      <c r="B227" s="437" t="s">
        <v>1386</v>
      </c>
      <c r="C227" s="456"/>
      <c r="D227" s="381">
        <v>212</v>
      </c>
      <c r="E227" s="440" t="s">
        <v>1387</v>
      </c>
      <c r="F227" s="448"/>
      <c r="G227" s="391">
        <f>H227+I227+J227+K227</f>
        <v>0</v>
      </c>
      <c r="H227" s="391"/>
      <c r="I227" s="391"/>
      <c r="J227" s="391"/>
      <c r="K227" s="391"/>
      <c r="L227" s="391"/>
      <c r="M227" s="391"/>
      <c r="N227" s="391"/>
    </row>
    <row r="228" spans="1:14" ht="15">
      <c r="A228" s="386" t="s">
        <v>1493</v>
      </c>
      <c r="B228" s="437"/>
      <c r="C228" s="499"/>
      <c r="D228" s="381">
        <v>213</v>
      </c>
      <c r="E228" s="440">
        <v>79</v>
      </c>
      <c r="F228" s="448">
        <f aca="true" t="shared" si="81" ref="F228:N228">F229+F230</f>
        <v>0</v>
      </c>
      <c r="G228" s="384">
        <f t="shared" si="81"/>
        <v>0</v>
      </c>
      <c r="H228" s="384">
        <f t="shared" si="81"/>
        <v>0</v>
      </c>
      <c r="I228" s="384">
        <f t="shared" si="81"/>
        <v>0</v>
      </c>
      <c r="J228" s="384">
        <f t="shared" si="81"/>
        <v>0</v>
      </c>
      <c r="K228" s="384">
        <f t="shared" si="81"/>
        <v>0</v>
      </c>
      <c r="L228" s="384">
        <f t="shared" si="81"/>
        <v>0</v>
      </c>
      <c r="M228" s="384">
        <f t="shared" si="81"/>
        <v>0</v>
      </c>
      <c r="N228" s="384">
        <f t="shared" si="81"/>
        <v>0</v>
      </c>
    </row>
    <row r="229" spans="1:14" ht="15">
      <c r="A229" s="385" t="s">
        <v>1494</v>
      </c>
      <c r="B229" s="464"/>
      <c r="C229" s="464"/>
      <c r="D229" s="381">
        <v>214</v>
      </c>
      <c r="E229" s="440">
        <v>80</v>
      </c>
      <c r="F229" s="448"/>
      <c r="G229" s="391"/>
      <c r="H229" s="391"/>
      <c r="I229" s="391"/>
      <c r="J229" s="391"/>
      <c r="K229" s="391"/>
      <c r="L229" s="391"/>
      <c r="M229" s="391"/>
      <c r="N229" s="391"/>
    </row>
    <row r="230" spans="1:14" ht="15">
      <c r="A230" s="385" t="s">
        <v>1388</v>
      </c>
      <c r="B230" s="437"/>
      <c r="C230" s="387"/>
      <c r="D230" s="381">
        <v>215</v>
      </c>
      <c r="E230" s="405">
        <v>81</v>
      </c>
      <c r="F230" s="404">
        <f aca="true" t="shared" si="82" ref="F230:N230">F231</f>
        <v>0</v>
      </c>
      <c r="G230" s="384">
        <f t="shared" si="82"/>
        <v>0</v>
      </c>
      <c r="H230" s="384">
        <f t="shared" si="82"/>
        <v>0</v>
      </c>
      <c r="I230" s="384">
        <f t="shared" si="82"/>
        <v>0</v>
      </c>
      <c r="J230" s="384">
        <f t="shared" si="82"/>
        <v>0</v>
      </c>
      <c r="K230" s="384">
        <f t="shared" si="82"/>
        <v>0</v>
      </c>
      <c r="L230" s="384">
        <f t="shared" si="82"/>
        <v>0</v>
      </c>
      <c r="M230" s="384">
        <f t="shared" si="82"/>
        <v>0</v>
      </c>
      <c r="N230" s="384">
        <f t="shared" si="82"/>
        <v>0</v>
      </c>
    </row>
    <row r="231" spans="1:14" ht="15">
      <c r="A231" s="450"/>
      <c r="B231" s="385" t="s">
        <v>1389</v>
      </c>
      <c r="C231" s="387"/>
      <c r="D231" s="381">
        <v>216</v>
      </c>
      <c r="E231" s="405" t="s">
        <v>1390</v>
      </c>
      <c r="F231" s="404"/>
      <c r="G231" s="391">
        <f>H231+I231+J231+K231</f>
        <v>0</v>
      </c>
      <c r="H231" s="391"/>
      <c r="I231" s="391"/>
      <c r="J231" s="391"/>
      <c r="K231" s="391"/>
      <c r="L231" s="391"/>
      <c r="M231" s="391"/>
      <c r="N231" s="391"/>
    </row>
    <row r="232" spans="1:14" ht="14.25">
      <c r="A232" s="304" t="s">
        <v>903</v>
      </c>
      <c r="B232" s="304"/>
      <c r="C232" s="304"/>
      <c r="D232" s="381">
        <v>217</v>
      </c>
      <c r="E232" s="405"/>
      <c r="F232" s="404"/>
      <c r="G232" s="391"/>
      <c r="H232" s="391"/>
      <c r="I232" s="391"/>
      <c r="J232" s="391"/>
      <c r="K232" s="391"/>
      <c r="L232" s="391"/>
      <c r="M232" s="391"/>
      <c r="N232" s="391"/>
    </row>
    <row r="233" spans="1:14" ht="15">
      <c r="A233" s="485"/>
      <c r="B233" s="430" t="s">
        <v>1495</v>
      </c>
      <c r="C233" s="466"/>
      <c r="D233" s="381">
        <v>218</v>
      </c>
      <c r="E233" s="440" t="s">
        <v>1496</v>
      </c>
      <c r="F233" s="448">
        <f aca="true" t="shared" si="83" ref="F233:N233">F234+F235</f>
        <v>0</v>
      </c>
      <c r="G233" s="384">
        <f t="shared" si="83"/>
        <v>0</v>
      </c>
      <c r="H233" s="384">
        <f t="shared" si="83"/>
        <v>0</v>
      </c>
      <c r="I233" s="384">
        <f t="shared" si="83"/>
        <v>0</v>
      </c>
      <c r="J233" s="384">
        <f t="shared" si="83"/>
        <v>0</v>
      </c>
      <c r="K233" s="384">
        <f t="shared" si="83"/>
        <v>0</v>
      </c>
      <c r="L233" s="384">
        <f t="shared" si="83"/>
        <v>0</v>
      </c>
      <c r="M233" s="384">
        <f t="shared" si="83"/>
        <v>0</v>
      </c>
      <c r="N233" s="384">
        <f t="shared" si="83"/>
        <v>0</v>
      </c>
    </row>
    <row r="234" spans="1:14" ht="14.25">
      <c r="A234" s="485"/>
      <c r="B234" s="430"/>
      <c r="C234" s="485" t="s">
        <v>1028</v>
      </c>
      <c r="D234" s="381">
        <v>219</v>
      </c>
      <c r="E234" s="440" t="s">
        <v>1497</v>
      </c>
      <c r="F234" s="448"/>
      <c r="G234" s="391">
        <f>H234+I234+J234+K234</f>
        <v>0</v>
      </c>
      <c r="H234" s="391"/>
      <c r="I234" s="391"/>
      <c r="J234" s="391"/>
      <c r="K234" s="391"/>
      <c r="L234" s="391"/>
      <c r="M234" s="391"/>
      <c r="N234" s="391"/>
    </row>
    <row r="235" spans="1:14" ht="14.25">
      <c r="A235" s="485"/>
      <c r="B235" s="430"/>
      <c r="C235" s="485" t="s">
        <v>1030</v>
      </c>
      <c r="D235" s="381">
        <v>220</v>
      </c>
      <c r="E235" s="440" t="s">
        <v>1498</v>
      </c>
      <c r="F235" s="448"/>
      <c r="G235" s="391">
        <f>H235+I235+J235+K235</f>
        <v>0</v>
      </c>
      <c r="H235" s="391"/>
      <c r="I235" s="391"/>
      <c r="J235" s="391"/>
      <c r="K235" s="391"/>
      <c r="L235" s="391"/>
      <c r="M235" s="391"/>
      <c r="N235" s="391"/>
    </row>
    <row r="236" spans="1:14" ht="14.25">
      <c r="A236" s="485"/>
      <c r="B236" s="430" t="s">
        <v>1499</v>
      </c>
      <c r="C236" s="500"/>
      <c r="D236" s="381">
        <v>221</v>
      </c>
      <c r="E236" s="440" t="s">
        <v>1500</v>
      </c>
      <c r="F236" s="448"/>
      <c r="G236" s="391">
        <f>H236+I236+J236+K236</f>
        <v>0</v>
      </c>
      <c r="H236" s="391"/>
      <c r="I236" s="391"/>
      <c r="J236" s="391"/>
      <c r="K236" s="391"/>
      <c r="L236" s="391"/>
      <c r="M236" s="391"/>
      <c r="N236" s="391"/>
    </row>
    <row r="237" spans="1:14" ht="15">
      <c r="A237" s="485"/>
      <c r="B237" s="430" t="s">
        <v>1042</v>
      </c>
      <c r="C237" s="466"/>
      <c r="D237" s="381">
        <v>222</v>
      </c>
      <c r="E237" s="440" t="s">
        <v>1501</v>
      </c>
      <c r="F237" s="448"/>
      <c r="G237" s="391">
        <f>H237+I237+J237+K237</f>
        <v>0</v>
      </c>
      <c r="H237" s="391"/>
      <c r="I237" s="391"/>
      <c r="J237" s="391"/>
      <c r="K237" s="391"/>
      <c r="L237" s="391"/>
      <c r="M237" s="391"/>
      <c r="N237" s="391"/>
    </row>
    <row r="238" spans="1:14" ht="14.25">
      <c r="A238" s="487"/>
      <c r="B238" s="487"/>
      <c r="C238" s="487"/>
      <c r="D238" s="381">
        <v>223</v>
      </c>
      <c r="E238" s="257"/>
      <c r="F238" s="501"/>
      <c r="G238" s="391"/>
      <c r="H238" s="391"/>
      <c r="I238" s="391"/>
      <c r="J238" s="391"/>
      <c r="K238" s="391"/>
      <c r="L238" s="391"/>
      <c r="M238" s="391"/>
      <c r="N238" s="391"/>
    </row>
    <row r="239" spans="1:14" ht="15.75">
      <c r="A239" s="378" t="s">
        <v>851</v>
      </c>
      <c r="B239" s="498"/>
      <c r="C239" s="387"/>
      <c r="D239" s="381">
        <v>224</v>
      </c>
      <c r="E239" s="440" t="s">
        <v>1502</v>
      </c>
      <c r="F239" s="448">
        <f aca="true" t="shared" si="84" ref="F239:N239">F252</f>
        <v>0</v>
      </c>
      <c r="G239" s="384">
        <f t="shared" si="84"/>
        <v>0</v>
      </c>
      <c r="H239" s="384">
        <f t="shared" si="84"/>
        <v>0</v>
      </c>
      <c r="I239" s="384">
        <f t="shared" si="84"/>
        <v>0</v>
      </c>
      <c r="J239" s="384">
        <f t="shared" si="84"/>
        <v>0</v>
      </c>
      <c r="K239" s="384">
        <f t="shared" si="84"/>
        <v>0</v>
      </c>
      <c r="L239" s="384">
        <f t="shared" si="84"/>
        <v>0</v>
      </c>
      <c r="M239" s="384">
        <f t="shared" si="84"/>
        <v>0</v>
      </c>
      <c r="N239" s="384">
        <f t="shared" si="84"/>
        <v>0</v>
      </c>
    </row>
    <row r="240" spans="1:14" ht="15.75">
      <c r="A240" s="462" t="s">
        <v>1377</v>
      </c>
      <c r="B240" s="463"/>
      <c r="C240" s="463"/>
      <c r="D240" s="381">
        <v>225</v>
      </c>
      <c r="E240" s="478" t="s">
        <v>714</v>
      </c>
      <c r="F240" s="479">
        <f aca="true" t="shared" si="85" ref="F240:N240">F241+F242+F243</f>
        <v>0</v>
      </c>
      <c r="G240" s="384">
        <f t="shared" si="85"/>
        <v>0</v>
      </c>
      <c r="H240" s="384">
        <f t="shared" si="85"/>
        <v>0</v>
      </c>
      <c r="I240" s="384">
        <f t="shared" si="85"/>
        <v>0</v>
      </c>
      <c r="J240" s="384">
        <f t="shared" si="85"/>
        <v>0</v>
      </c>
      <c r="K240" s="384">
        <f t="shared" si="85"/>
        <v>0</v>
      </c>
      <c r="L240" s="384">
        <f t="shared" si="85"/>
        <v>0</v>
      </c>
      <c r="M240" s="384">
        <f t="shared" si="85"/>
        <v>0</v>
      </c>
      <c r="N240" s="384">
        <f t="shared" si="85"/>
        <v>0</v>
      </c>
    </row>
    <row r="241" spans="1:14" ht="15">
      <c r="A241" s="393" t="s">
        <v>1378</v>
      </c>
      <c r="B241" s="464"/>
      <c r="C241" s="464"/>
      <c r="D241" s="381">
        <v>226</v>
      </c>
      <c r="E241" s="478" t="s">
        <v>720</v>
      </c>
      <c r="F241" s="479"/>
      <c r="G241" s="391"/>
      <c r="H241" s="391"/>
      <c r="I241" s="391"/>
      <c r="J241" s="391"/>
      <c r="K241" s="391"/>
      <c r="L241" s="391"/>
      <c r="M241" s="391"/>
      <c r="N241" s="391"/>
    </row>
    <row r="242" spans="1:14" ht="15">
      <c r="A242" s="385" t="s">
        <v>1379</v>
      </c>
      <c r="B242" s="464"/>
      <c r="C242" s="464"/>
      <c r="D242" s="381">
        <v>227</v>
      </c>
      <c r="E242" s="478" t="s">
        <v>754</v>
      </c>
      <c r="F242" s="479"/>
      <c r="G242" s="391"/>
      <c r="H242" s="391"/>
      <c r="I242" s="391"/>
      <c r="J242" s="391"/>
      <c r="K242" s="391"/>
      <c r="L242" s="391"/>
      <c r="M242" s="391"/>
      <c r="N242" s="391"/>
    </row>
    <row r="243" spans="1:14" ht="15.75">
      <c r="A243" s="446" t="s">
        <v>1477</v>
      </c>
      <c r="B243" s="463"/>
      <c r="C243" s="305"/>
      <c r="D243" s="381">
        <v>228</v>
      </c>
      <c r="E243" s="440">
        <v>70</v>
      </c>
      <c r="F243" s="448">
        <f aca="true" t="shared" si="86" ref="F243:N243">F244</f>
        <v>0</v>
      </c>
      <c r="G243" s="384">
        <f t="shared" si="86"/>
        <v>0</v>
      </c>
      <c r="H243" s="384">
        <f t="shared" si="86"/>
        <v>0</v>
      </c>
      <c r="I243" s="384">
        <f t="shared" si="86"/>
        <v>0</v>
      </c>
      <c r="J243" s="384">
        <f t="shared" si="86"/>
        <v>0</v>
      </c>
      <c r="K243" s="384">
        <f t="shared" si="86"/>
        <v>0</v>
      </c>
      <c r="L243" s="384">
        <f t="shared" si="86"/>
        <v>0</v>
      </c>
      <c r="M243" s="384">
        <f t="shared" si="86"/>
        <v>0</v>
      </c>
      <c r="N243" s="384">
        <f t="shared" si="86"/>
        <v>0</v>
      </c>
    </row>
    <row r="244" spans="1:14" ht="15">
      <c r="A244" s="439" t="s">
        <v>1403</v>
      </c>
      <c r="B244" s="449"/>
      <c r="C244" s="463"/>
      <c r="D244" s="381">
        <v>229</v>
      </c>
      <c r="E244" s="440">
        <v>71</v>
      </c>
      <c r="F244" s="448">
        <f>F245+F250</f>
        <v>0</v>
      </c>
      <c r="G244" s="384">
        <f>G245+G250</f>
        <v>0</v>
      </c>
      <c r="H244" s="384">
        <f>H245+H250</f>
        <v>0</v>
      </c>
      <c r="I244" s="384">
        <f>I245+I250</f>
        <v>0</v>
      </c>
      <c r="J244" s="384">
        <f>J245+J250</f>
        <v>0</v>
      </c>
      <c r="K244" s="384"/>
      <c r="L244" s="384"/>
      <c r="M244" s="384"/>
      <c r="N244" s="384"/>
    </row>
    <row r="245" spans="1:14" ht="15">
      <c r="A245" s="388"/>
      <c r="B245" s="437" t="s">
        <v>1395</v>
      </c>
      <c r="C245" s="463"/>
      <c r="D245" s="381">
        <v>230</v>
      </c>
      <c r="E245" s="440" t="s">
        <v>1254</v>
      </c>
      <c r="F245" s="448">
        <f aca="true" t="shared" si="87" ref="F245:N245">F246+F247+F248+F249</f>
        <v>0</v>
      </c>
      <c r="G245" s="391">
        <f t="shared" si="87"/>
        <v>0</v>
      </c>
      <c r="H245" s="391">
        <f t="shared" si="87"/>
        <v>0</v>
      </c>
      <c r="I245" s="391">
        <f t="shared" si="87"/>
        <v>0</v>
      </c>
      <c r="J245" s="391">
        <f t="shared" si="87"/>
        <v>0</v>
      </c>
      <c r="K245" s="391">
        <f t="shared" si="87"/>
        <v>0</v>
      </c>
      <c r="L245" s="391">
        <f t="shared" si="87"/>
        <v>0</v>
      </c>
      <c r="M245" s="391">
        <f t="shared" si="87"/>
        <v>0</v>
      </c>
      <c r="N245" s="391">
        <f t="shared" si="87"/>
        <v>0</v>
      </c>
    </row>
    <row r="246" spans="1:14" ht="15">
      <c r="A246" s="388"/>
      <c r="B246" s="437"/>
      <c r="C246" s="451" t="s">
        <v>1255</v>
      </c>
      <c r="D246" s="381">
        <v>231</v>
      </c>
      <c r="E246" s="452" t="s">
        <v>1256</v>
      </c>
      <c r="F246" s="453"/>
      <c r="G246" s="391">
        <f>H246+I246+J246+K246</f>
        <v>0</v>
      </c>
      <c r="H246" s="391"/>
      <c r="I246" s="391"/>
      <c r="J246" s="391"/>
      <c r="K246" s="391"/>
      <c r="L246" s="391"/>
      <c r="M246" s="391"/>
      <c r="N246" s="391"/>
    </row>
    <row r="247" spans="1:14" ht="17.25" customHeight="1">
      <c r="A247" s="388"/>
      <c r="B247" s="437"/>
      <c r="C247" s="455" t="s">
        <v>1257</v>
      </c>
      <c r="D247" s="381">
        <v>232</v>
      </c>
      <c r="E247" s="452" t="s">
        <v>1258</v>
      </c>
      <c r="F247" s="453"/>
      <c r="G247" s="391">
        <f>H247+I247+J247+K247</f>
        <v>0</v>
      </c>
      <c r="H247" s="391"/>
      <c r="I247" s="391"/>
      <c r="J247" s="391"/>
      <c r="K247" s="391"/>
      <c r="L247" s="391"/>
      <c r="M247" s="391"/>
      <c r="N247" s="391"/>
    </row>
    <row r="248" spans="1:14" ht="15">
      <c r="A248" s="388"/>
      <c r="B248" s="437"/>
      <c r="C248" s="456" t="s">
        <v>1259</v>
      </c>
      <c r="D248" s="381">
        <v>233</v>
      </c>
      <c r="E248" s="452" t="s">
        <v>1260</v>
      </c>
      <c r="F248" s="453"/>
      <c r="G248" s="391">
        <f>H248+I248+J248+K248</f>
        <v>0</v>
      </c>
      <c r="H248" s="391"/>
      <c r="I248" s="391"/>
      <c r="J248" s="391"/>
      <c r="K248" s="391"/>
      <c r="L248" s="391"/>
      <c r="M248" s="391"/>
      <c r="N248" s="391"/>
    </row>
    <row r="249" spans="1:14" ht="15">
      <c r="A249" s="388"/>
      <c r="B249" s="437"/>
      <c r="C249" s="456" t="s">
        <v>1261</v>
      </c>
      <c r="D249" s="381">
        <v>234</v>
      </c>
      <c r="E249" s="457" t="s">
        <v>1262</v>
      </c>
      <c r="F249" s="465"/>
      <c r="G249" s="391">
        <f>H249+I249+J249+K249</f>
        <v>0</v>
      </c>
      <c r="H249" s="391"/>
      <c r="I249" s="391"/>
      <c r="J249" s="391"/>
      <c r="K249" s="391"/>
      <c r="L249" s="391"/>
      <c r="M249" s="391"/>
      <c r="N249" s="391"/>
    </row>
    <row r="250" spans="1:14" ht="15">
      <c r="A250" s="388"/>
      <c r="B250" s="437" t="s">
        <v>1386</v>
      </c>
      <c r="C250" s="456"/>
      <c r="D250" s="381">
        <v>235</v>
      </c>
      <c r="E250" s="440" t="s">
        <v>1387</v>
      </c>
      <c r="F250" s="448"/>
      <c r="G250" s="391">
        <f>H250+I250+J250+K250</f>
        <v>0</v>
      </c>
      <c r="H250" s="391"/>
      <c r="I250" s="391"/>
      <c r="J250" s="391"/>
      <c r="K250" s="391"/>
      <c r="L250" s="391"/>
      <c r="M250" s="391"/>
      <c r="N250" s="391"/>
    </row>
    <row r="251" spans="1:14" ht="14.25">
      <c r="A251" s="304" t="s">
        <v>903</v>
      </c>
      <c r="B251" s="304"/>
      <c r="C251" s="304"/>
      <c r="D251" s="381">
        <v>236</v>
      </c>
      <c r="E251" s="440"/>
      <c r="F251" s="448"/>
      <c r="G251" s="391"/>
      <c r="H251" s="391"/>
      <c r="I251" s="391"/>
      <c r="J251" s="391"/>
      <c r="K251" s="391"/>
      <c r="L251" s="391"/>
      <c r="M251" s="391"/>
      <c r="N251" s="391"/>
    </row>
    <row r="252" spans="1:14" ht="15">
      <c r="A252" s="485"/>
      <c r="B252" s="430" t="s">
        <v>1503</v>
      </c>
      <c r="C252" s="387"/>
      <c r="D252" s="381">
        <v>237</v>
      </c>
      <c r="E252" s="440" t="s">
        <v>1504</v>
      </c>
      <c r="F252" s="448">
        <f aca="true" t="shared" si="88" ref="F252:N252">F253</f>
        <v>0</v>
      </c>
      <c r="G252" s="384">
        <f t="shared" si="88"/>
        <v>0</v>
      </c>
      <c r="H252" s="384">
        <f t="shared" si="88"/>
        <v>0</v>
      </c>
      <c r="I252" s="384">
        <f t="shared" si="88"/>
        <v>0</v>
      </c>
      <c r="J252" s="384">
        <f t="shared" si="88"/>
        <v>0</v>
      </c>
      <c r="K252" s="384">
        <f t="shared" si="88"/>
        <v>0</v>
      </c>
      <c r="L252" s="384">
        <f t="shared" si="88"/>
        <v>0</v>
      </c>
      <c r="M252" s="384">
        <f t="shared" si="88"/>
        <v>0</v>
      </c>
      <c r="N252" s="384">
        <f t="shared" si="88"/>
        <v>0</v>
      </c>
    </row>
    <row r="253" spans="1:14" ht="14.25">
      <c r="A253" s="485"/>
      <c r="B253" s="498"/>
      <c r="C253" s="485" t="s">
        <v>1505</v>
      </c>
      <c r="D253" s="381">
        <v>238</v>
      </c>
      <c r="E253" s="440" t="s">
        <v>1506</v>
      </c>
      <c r="F253" s="448"/>
      <c r="G253" s="391">
        <f>H253+I253+J253+K253</f>
        <v>0</v>
      </c>
      <c r="H253" s="391"/>
      <c r="I253" s="391"/>
      <c r="J253" s="391"/>
      <c r="K253" s="391"/>
      <c r="L253" s="391"/>
      <c r="M253" s="391"/>
      <c r="N253" s="391"/>
    </row>
    <row r="254" spans="1:14" ht="14.25">
      <c r="A254" s="502"/>
      <c r="B254" s="502"/>
      <c r="C254" s="502"/>
      <c r="D254" s="381">
        <v>239</v>
      </c>
      <c r="E254" s="405"/>
      <c r="F254" s="404"/>
      <c r="G254" s="391"/>
      <c r="H254" s="391"/>
      <c r="I254" s="391"/>
      <c r="J254" s="391"/>
      <c r="K254" s="391"/>
      <c r="L254" s="391"/>
      <c r="M254" s="391"/>
      <c r="N254" s="391"/>
    </row>
    <row r="255" spans="1:14" ht="15.75">
      <c r="A255" s="503" t="s">
        <v>1507</v>
      </c>
      <c r="B255" s="504"/>
      <c r="C255" s="505"/>
      <c r="D255" s="381">
        <v>240</v>
      </c>
      <c r="E255" s="478" t="s">
        <v>1508</v>
      </c>
      <c r="F255" s="479">
        <f aca="true" t="shared" si="89" ref="F255:N255">F269</f>
        <v>0</v>
      </c>
      <c r="G255" s="384">
        <f t="shared" si="89"/>
        <v>0</v>
      </c>
      <c r="H255" s="384">
        <f t="shared" si="89"/>
        <v>0</v>
      </c>
      <c r="I255" s="384">
        <f t="shared" si="89"/>
        <v>0</v>
      </c>
      <c r="J255" s="384">
        <f t="shared" si="89"/>
        <v>0</v>
      </c>
      <c r="K255" s="384">
        <f t="shared" si="89"/>
        <v>0</v>
      </c>
      <c r="L255" s="384">
        <f t="shared" si="89"/>
        <v>0</v>
      </c>
      <c r="M255" s="384">
        <f t="shared" si="89"/>
        <v>0</v>
      </c>
      <c r="N255" s="384">
        <f t="shared" si="89"/>
        <v>0</v>
      </c>
    </row>
    <row r="256" spans="1:14" ht="15.75">
      <c r="A256" s="462" t="s">
        <v>1377</v>
      </c>
      <c r="B256" s="463"/>
      <c r="C256" s="463"/>
      <c r="D256" s="381">
        <v>241</v>
      </c>
      <c r="E256" s="478" t="s">
        <v>714</v>
      </c>
      <c r="F256" s="479">
        <f aca="true" t="shared" si="90" ref="F256:N256">F257+F258+F259+F260</f>
        <v>0</v>
      </c>
      <c r="G256" s="384">
        <f t="shared" si="90"/>
        <v>0</v>
      </c>
      <c r="H256" s="384">
        <f t="shared" si="90"/>
        <v>0</v>
      </c>
      <c r="I256" s="384">
        <f t="shared" si="90"/>
        <v>0</v>
      </c>
      <c r="J256" s="384">
        <f t="shared" si="90"/>
        <v>0</v>
      </c>
      <c r="K256" s="384">
        <f t="shared" si="90"/>
        <v>0</v>
      </c>
      <c r="L256" s="384">
        <f t="shared" si="90"/>
        <v>0</v>
      </c>
      <c r="M256" s="384">
        <f t="shared" si="90"/>
        <v>0</v>
      </c>
      <c r="N256" s="384">
        <f t="shared" si="90"/>
        <v>0</v>
      </c>
    </row>
    <row r="257" spans="1:14" ht="15">
      <c r="A257" s="393" t="s">
        <v>1378</v>
      </c>
      <c r="B257" s="464"/>
      <c r="C257" s="464"/>
      <c r="D257" s="381">
        <v>242</v>
      </c>
      <c r="E257" s="478" t="s">
        <v>720</v>
      </c>
      <c r="F257" s="479"/>
      <c r="G257" s="391">
        <f>H257+I257+J257+K257</f>
        <v>0</v>
      </c>
      <c r="H257" s="391"/>
      <c r="I257" s="391"/>
      <c r="J257" s="391"/>
      <c r="K257" s="391"/>
      <c r="L257" s="391"/>
      <c r="M257" s="391"/>
      <c r="N257" s="391"/>
    </row>
    <row r="258" spans="1:14" ht="15">
      <c r="A258" s="385" t="s">
        <v>1379</v>
      </c>
      <c r="B258" s="464"/>
      <c r="C258" s="464"/>
      <c r="D258" s="381">
        <v>243</v>
      </c>
      <c r="E258" s="478" t="s">
        <v>754</v>
      </c>
      <c r="F258" s="479"/>
      <c r="G258" s="391">
        <f>H258+I258+J258+K258</f>
        <v>0</v>
      </c>
      <c r="H258" s="391"/>
      <c r="I258" s="391"/>
      <c r="J258" s="391"/>
      <c r="K258" s="391"/>
      <c r="L258" s="391"/>
      <c r="M258" s="391"/>
      <c r="N258" s="391"/>
    </row>
    <row r="259" spans="1:14" ht="15">
      <c r="A259" s="385" t="s">
        <v>1489</v>
      </c>
      <c r="B259" s="464"/>
      <c r="C259" s="464"/>
      <c r="D259" s="381">
        <v>244</v>
      </c>
      <c r="E259" s="478">
        <v>51</v>
      </c>
      <c r="F259" s="479"/>
      <c r="G259" s="391">
        <f>H259+I259+J259+K259</f>
        <v>0</v>
      </c>
      <c r="H259" s="391"/>
      <c r="I259" s="391"/>
      <c r="J259" s="391"/>
      <c r="K259" s="391"/>
      <c r="L259" s="391"/>
      <c r="M259" s="391"/>
      <c r="N259" s="391"/>
    </row>
    <row r="260" spans="1:14" ht="15.75">
      <c r="A260" s="446" t="s">
        <v>1477</v>
      </c>
      <c r="B260" s="463"/>
      <c r="C260" s="305"/>
      <c r="D260" s="381">
        <v>245</v>
      </c>
      <c r="E260" s="440">
        <v>70</v>
      </c>
      <c r="F260" s="448">
        <f aca="true" t="shared" si="91" ref="F260:N260">F261</f>
        <v>0</v>
      </c>
      <c r="G260" s="384">
        <f t="shared" si="91"/>
        <v>0</v>
      </c>
      <c r="H260" s="384">
        <f t="shared" si="91"/>
        <v>0</v>
      </c>
      <c r="I260" s="384">
        <f t="shared" si="91"/>
        <v>0</v>
      </c>
      <c r="J260" s="384">
        <f t="shared" si="91"/>
        <v>0</v>
      </c>
      <c r="K260" s="384">
        <f t="shared" si="91"/>
        <v>0</v>
      </c>
      <c r="L260" s="384">
        <f t="shared" si="91"/>
        <v>0</v>
      </c>
      <c r="M260" s="384">
        <f t="shared" si="91"/>
        <v>0</v>
      </c>
      <c r="N260" s="384">
        <f t="shared" si="91"/>
        <v>0</v>
      </c>
    </row>
    <row r="261" spans="1:14" ht="15">
      <c r="A261" s="439" t="s">
        <v>1403</v>
      </c>
      <c r="B261" s="449"/>
      <c r="C261" s="463"/>
      <c r="D261" s="381">
        <v>246</v>
      </c>
      <c r="E261" s="440">
        <v>71</v>
      </c>
      <c r="F261" s="448">
        <f aca="true" t="shared" si="92" ref="F261:N261">F262+F267</f>
        <v>0</v>
      </c>
      <c r="G261" s="384">
        <f t="shared" si="92"/>
        <v>0</v>
      </c>
      <c r="H261" s="384">
        <f t="shared" si="92"/>
        <v>0</v>
      </c>
      <c r="I261" s="384">
        <f t="shared" si="92"/>
        <v>0</v>
      </c>
      <c r="J261" s="384">
        <f t="shared" si="92"/>
        <v>0</v>
      </c>
      <c r="K261" s="384">
        <f t="shared" si="92"/>
        <v>0</v>
      </c>
      <c r="L261" s="384">
        <f t="shared" si="92"/>
        <v>0</v>
      </c>
      <c r="M261" s="384">
        <f t="shared" si="92"/>
        <v>0</v>
      </c>
      <c r="N261" s="384">
        <f t="shared" si="92"/>
        <v>0</v>
      </c>
    </row>
    <row r="262" spans="1:14" ht="15">
      <c r="A262" s="388"/>
      <c r="B262" s="437" t="s">
        <v>1395</v>
      </c>
      <c r="C262" s="463"/>
      <c r="D262" s="381">
        <v>247</v>
      </c>
      <c r="E262" s="440" t="s">
        <v>1254</v>
      </c>
      <c r="F262" s="448">
        <f aca="true" t="shared" si="93" ref="F262:N262">F263+F264+F265+F266</f>
        <v>0</v>
      </c>
      <c r="G262" s="384">
        <f t="shared" si="93"/>
        <v>0</v>
      </c>
      <c r="H262" s="384">
        <f t="shared" si="93"/>
        <v>0</v>
      </c>
      <c r="I262" s="384">
        <f t="shared" si="93"/>
        <v>0</v>
      </c>
      <c r="J262" s="384">
        <f t="shared" si="93"/>
        <v>0</v>
      </c>
      <c r="K262" s="384">
        <f t="shared" si="93"/>
        <v>0</v>
      </c>
      <c r="L262" s="384">
        <f t="shared" si="93"/>
        <v>0</v>
      </c>
      <c r="M262" s="384">
        <f t="shared" si="93"/>
        <v>0</v>
      </c>
      <c r="N262" s="384">
        <f t="shared" si="93"/>
        <v>0</v>
      </c>
    </row>
    <row r="263" spans="1:14" ht="15">
      <c r="A263" s="388"/>
      <c r="B263" s="437"/>
      <c r="C263" s="451" t="s">
        <v>1255</v>
      </c>
      <c r="D263" s="381">
        <v>248</v>
      </c>
      <c r="E263" s="452" t="s">
        <v>1256</v>
      </c>
      <c r="F263" s="453"/>
      <c r="G263" s="391">
        <f>H263+I263+J263+K263</f>
        <v>0</v>
      </c>
      <c r="H263" s="391"/>
      <c r="I263" s="391"/>
      <c r="J263" s="391"/>
      <c r="K263" s="391"/>
      <c r="L263" s="391"/>
      <c r="M263" s="391"/>
      <c r="N263" s="391"/>
    </row>
    <row r="264" spans="1:14" ht="18.75" customHeight="1">
      <c r="A264" s="388"/>
      <c r="B264" s="437"/>
      <c r="C264" s="455" t="s">
        <v>1257</v>
      </c>
      <c r="D264" s="381">
        <v>249</v>
      </c>
      <c r="E264" s="452" t="s">
        <v>1258</v>
      </c>
      <c r="F264" s="453"/>
      <c r="G264" s="391">
        <f>H264+I264+J264+K264</f>
        <v>0</v>
      </c>
      <c r="H264" s="391"/>
      <c r="I264" s="391"/>
      <c r="J264" s="391"/>
      <c r="K264" s="391"/>
      <c r="L264" s="391"/>
      <c r="M264" s="391"/>
      <c r="N264" s="391"/>
    </row>
    <row r="265" spans="1:14" ht="15">
      <c r="A265" s="388"/>
      <c r="B265" s="437"/>
      <c r="C265" s="456" t="s">
        <v>1259</v>
      </c>
      <c r="D265" s="381">
        <v>250</v>
      </c>
      <c r="E265" s="452" t="s">
        <v>1260</v>
      </c>
      <c r="F265" s="453"/>
      <c r="G265" s="391">
        <f>H265+I265+J265+K265</f>
        <v>0</v>
      </c>
      <c r="H265" s="391"/>
      <c r="I265" s="391"/>
      <c r="J265" s="391"/>
      <c r="K265" s="391"/>
      <c r="L265" s="391"/>
      <c r="M265" s="391"/>
      <c r="N265" s="391"/>
    </row>
    <row r="266" spans="1:14" ht="15">
      <c r="A266" s="388"/>
      <c r="B266" s="437"/>
      <c r="C266" s="456" t="s">
        <v>1261</v>
      </c>
      <c r="D266" s="381">
        <v>251</v>
      </c>
      <c r="E266" s="457" t="s">
        <v>1262</v>
      </c>
      <c r="F266" s="465"/>
      <c r="G266" s="391">
        <f>H266+I266+J266+K266</f>
        <v>0</v>
      </c>
      <c r="H266" s="391"/>
      <c r="I266" s="391"/>
      <c r="J266" s="391"/>
      <c r="K266" s="391"/>
      <c r="L266" s="391"/>
      <c r="M266" s="391"/>
      <c r="N266" s="391"/>
    </row>
    <row r="267" spans="1:14" ht="15">
      <c r="A267" s="388"/>
      <c r="B267" s="437" t="s">
        <v>1386</v>
      </c>
      <c r="C267" s="456"/>
      <c r="D267" s="381">
        <v>252</v>
      </c>
      <c r="E267" s="440" t="s">
        <v>1387</v>
      </c>
      <c r="F267" s="448"/>
      <c r="G267" s="391">
        <f>H267+I267+J267+K267</f>
        <v>0</v>
      </c>
      <c r="H267" s="391"/>
      <c r="I267" s="391"/>
      <c r="J267" s="391"/>
      <c r="K267" s="391"/>
      <c r="L267" s="391"/>
      <c r="M267" s="391"/>
      <c r="N267" s="391"/>
    </row>
    <row r="268" spans="1:14" ht="14.25">
      <c r="A268" s="304" t="s">
        <v>903</v>
      </c>
      <c r="B268" s="304"/>
      <c r="C268" s="304"/>
      <c r="D268" s="381">
        <v>253</v>
      </c>
      <c r="E268" s="478"/>
      <c r="F268" s="479"/>
      <c r="G268" s="391"/>
      <c r="H268" s="391"/>
      <c r="I268" s="391"/>
      <c r="J268" s="391"/>
      <c r="K268" s="391"/>
      <c r="L268" s="391"/>
      <c r="M268" s="391"/>
      <c r="N268" s="391"/>
    </row>
    <row r="269" spans="1:14" ht="14.25">
      <c r="A269" s="485"/>
      <c r="B269" s="387"/>
      <c r="C269" s="387" t="s">
        <v>1078</v>
      </c>
      <c r="D269" s="381">
        <v>254</v>
      </c>
      <c r="E269" s="457" t="s">
        <v>1509</v>
      </c>
      <c r="F269" s="465"/>
      <c r="G269" s="391">
        <f>H269+I269+J269+K269</f>
        <v>0</v>
      </c>
      <c r="H269" s="391"/>
      <c r="I269" s="391"/>
      <c r="J269" s="391"/>
      <c r="K269" s="391"/>
      <c r="L269" s="391"/>
      <c r="M269" s="391"/>
      <c r="N269" s="391"/>
    </row>
    <row r="270" spans="1:14" ht="14.25">
      <c r="A270" s="487"/>
      <c r="B270" s="487"/>
      <c r="C270" s="487"/>
      <c r="D270" s="381">
        <v>255</v>
      </c>
      <c r="E270" s="405"/>
      <c r="F270" s="404"/>
      <c r="G270" s="391"/>
      <c r="H270" s="391"/>
      <c r="I270" s="391"/>
      <c r="J270" s="391"/>
      <c r="K270" s="391"/>
      <c r="L270" s="391"/>
      <c r="M270" s="391"/>
      <c r="N270" s="391"/>
    </row>
    <row r="271" spans="1:14" ht="15.75">
      <c r="A271" s="378" t="s">
        <v>1510</v>
      </c>
      <c r="B271" s="504"/>
      <c r="C271" s="505"/>
      <c r="D271" s="381">
        <v>256</v>
      </c>
      <c r="E271" s="478" t="s">
        <v>1511</v>
      </c>
      <c r="F271" s="479">
        <f aca="true" t="shared" si="94" ref="F271:N271">F284</f>
        <v>0</v>
      </c>
      <c r="G271" s="384">
        <f t="shared" si="94"/>
        <v>0</v>
      </c>
      <c r="H271" s="384">
        <f t="shared" si="94"/>
        <v>0</v>
      </c>
      <c r="I271" s="384">
        <f t="shared" si="94"/>
        <v>0</v>
      </c>
      <c r="J271" s="384">
        <f t="shared" si="94"/>
        <v>0</v>
      </c>
      <c r="K271" s="384">
        <f t="shared" si="94"/>
        <v>0</v>
      </c>
      <c r="L271" s="384">
        <f t="shared" si="94"/>
        <v>0</v>
      </c>
      <c r="M271" s="384">
        <f t="shared" si="94"/>
        <v>0</v>
      </c>
      <c r="N271" s="384">
        <f t="shared" si="94"/>
        <v>0</v>
      </c>
    </row>
    <row r="272" spans="1:14" ht="15.75">
      <c r="A272" s="462" t="s">
        <v>1377</v>
      </c>
      <c r="B272" s="463"/>
      <c r="C272" s="463"/>
      <c r="D272" s="381">
        <v>257</v>
      </c>
      <c r="E272" s="478" t="s">
        <v>714</v>
      </c>
      <c r="F272" s="479">
        <f aca="true" t="shared" si="95" ref="F272:N272">F273+F274+F275</f>
        <v>0</v>
      </c>
      <c r="G272" s="384">
        <f t="shared" si="95"/>
        <v>0</v>
      </c>
      <c r="H272" s="384">
        <f t="shared" si="95"/>
        <v>0</v>
      </c>
      <c r="I272" s="384">
        <f t="shared" si="95"/>
        <v>0</v>
      </c>
      <c r="J272" s="384">
        <f t="shared" si="95"/>
        <v>0</v>
      </c>
      <c r="K272" s="384">
        <f t="shared" si="95"/>
        <v>0</v>
      </c>
      <c r="L272" s="384">
        <f t="shared" si="95"/>
        <v>0</v>
      </c>
      <c r="M272" s="384">
        <f t="shared" si="95"/>
        <v>0</v>
      </c>
      <c r="N272" s="384">
        <f t="shared" si="95"/>
        <v>0</v>
      </c>
    </row>
    <row r="273" spans="1:14" ht="15">
      <c r="A273" s="393" t="s">
        <v>1378</v>
      </c>
      <c r="B273" s="464"/>
      <c r="C273" s="464"/>
      <c r="D273" s="381">
        <v>258</v>
      </c>
      <c r="E273" s="478" t="s">
        <v>720</v>
      </c>
      <c r="F273" s="479"/>
      <c r="G273" s="391">
        <f>H273+I273+J273+K273</f>
        <v>0</v>
      </c>
      <c r="H273" s="391"/>
      <c r="I273" s="391"/>
      <c r="J273" s="391"/>
      <c r="K273" s="391"/>
      <c r="L273" s="391"/>
      <c r="M273" s="391"/>
      <c r="N273" s="391"/>
    </row>
    <row r="274" spans="1:14" ht="15">
      <c r="A274" s="385" t="s">
        <v>1379</v>
      </c>
      <c r="B274" s="464"/>
      <c r="C274" s="464"/>
      <c r="D274" s="381">
        <v>259</v>
      </c>
      <c r="E274" s="478" t="s">
        <v>754</v>
      </c>
      <c r="F274" s="479"/>
      <c r="G274" s="391">
        <f>H274+I274+J274+K274</f>
        <v>0</v>
      </c>
      <c r="H274" s="391"/>
      <c r="I274" s="391"/>
      <c r="J274" s="391"/>
      <c r="K274" s="391"/>
      <c r="L274" s="391"/>
      <c r="M274" s="391"/>
      <c r="N274" s="391"/>
    </row>
    <row r="275" spans="1:14" ht="15.75">
      <c r="A275" s="446" t="s">
        <v>1477</v>
      </c>
      <c r="B275" s="463"/>
      <c r="C275" s="305"/>
      <c r="D275" s="381">
        <v>260</v>
      </c>
      <c r="E275" s="440">
        <v>70</v>
      </c>
      <c r="F275" s="448">
        <f aca="true" t="shared" si="96" ref="F275:N275">F276</f>
        <v>0</v>
      </c>
      <c r="G275" s="384">
        <f t="shared" si="96"/>
        <v>0</v>
      </c>
      <c r="H275" s="384">
        <f t="shared" si="96"/>
        <v>0</v>
      </c>
      <c r="I275" s="384">
        <f t="shared" si="96"/>
        <v>0</v>
      </c>
      <c r="J275" s="384">
        <f t="shared" si="96"/>
        <v>0</v>
      </c>
      <c r="K275" s="384">
        <f t="shared" si="96"/>
        <v>0</v>
      </c>
      <c r="L275" s="384">
        <f t="shared" si="96"/>
        <v>0</v>
      </c>
      <c r="M275" s="384">
        <f t="shared" si="96"/>
        <v>0</v>
      </c>
      <c r="N275" s="384">
        <f t="shared" si="96"/>
        <v>0</v>
      </c>
    </row>
    <row r="276" spans="1:14" ht="15">
      <c r="A276" s="439" t="s">
        <v>1403</v>
      </c>
      <c r="B276" s="449"/>
      <c r="C276" s="463"/>
      <c r="D276" s="381">
        <v>261</v>
      </c>
      <c r="E276" s="440">
        <v>71</v>
      </c>
      <c r="F276" s="448">
        <f aca="true" t="shared" si="97" ref="F276:N276">F277+F282</f>
        <v>0</v>
      </c>
      <c r="G276" s="384">
        <f t="shared" si="97"/>
        <v>0</v>
      </c>
      <c r="H276" s="384">
        <f t="shared" si="97"/>
        <v>0</v>
      </c>
      <c r="I276" s="384">
        <f t="shared" si="97"/>
        <v>0</v>
      </c>
      <c r="J276" s="384">
        <f t="shared" si="97"/>
        <v>0</v>
      </c>
      <c r="K276" s="384">
        <f t="shared" si="97"/>
        <v>0</v>
      </c>
      <c r="L276" s="384">
        <f t="shared" si="97"/>
        <v>0</v>
      </c>
      <c r="M276" s="384">
        <f t="shared" si="97"/>
        <v>0</v>
      </c>
      <c r="N276" s="384">
        <f t="shared" si="97"/>
        <v>0</v>
      </c>
    </row>
    <row r="277" spans="1:14" ht="15">
      <c r="A277" s="388"/>
      <c r="B277" s="437" t="s">
        <v>1395</v>
      </c>
      <c r="C277" s="463"/>
      <c r="D277" s="381">
        <v>262</v>
      </c>
      <c r="E277" s="440" t="s">
        <v>1254</v>
      </c>
      <c r="F277" s="448">
        <f aca="true" t="shared" si="98" ref="F277:N277">F278+F279+F280+F281</f>
        <v>0</v>
      </c>
      <c r="G277" s="384">
        <f t="shared" si="98"/>
        <v>0</v>
      </c>
      <c r="H277" s="384">
        <f t="shared" si="98"/>
        <v>0</v>
      </c>
      <c r="I277" s="384">
        <f t="shared" si="98"/>
        <v>0</v>
      </c>
      <c r="J277" s="384">
        <f t="shared" si="98"/>
        <v>0</v>
      </c>
      <c r="K277" s="384">
        <f t="shared" si="98"/>
        <v>0</v>
      </c>
      <c r="L277" s="384">
        <f t="shared" si="98"/>
        <v>0</v>
      </c>
      <c r="M277" s="384">
        <f t="shared" si="98"/>
        <v>0</v>
      </c>
      <c r="N277" s="384">
        <f t="shared" si="98"/>
        <v>0</v>
      </c>
    </row>
    <row r="278" spans="1:14" ht="15">
      <c r="A278" s="388"/>
      <c r="B278" s="437"/>
      <c r="C278" s="451" t="s">
        <v>1255</v>
      </c>
      <c r="D278" s="381">
        <v>263</v>
      </c>
      <c r="E278" s="452" t="s">
        <v>1256</v>
      </c>
      <c r="F278" s="453"/>
      <c r="G278" s="391">
        <f>H278+I278+J278+K278</f>
        <v>0</v>
      </c>
      <c r="H278" s="391"/>
      <c r="I278" s="391"/>
      <c r="J278" s="391"/>
      <c r="K278" s="391"/>
      <c r="L278" s="391"/>
      <c r="M278" s="391"/>
      <c r="N278" s="391"/>
    </row>
    <row r="279" spans="1:14" ht="19.5" customHeight="1">
      <c r="A279" s="388"/>
      <c r="B279" s="437"/>
      <c r="C279" s="455" t="s">
        <v>1257</v>
      </c>
      <c r="D279" s="381">
        <v>264</v>
      </c>
      <c r="E279" s="452" t="s">
        <v>1258</v>
      </c>
      <c r="F279" s="453"/>
      <c r="G279" s="391">
        <f>H279+I279+J279+K279</f>
        <v>0</v>
      </c>
      <c r="H279" s="391"/>
      <c r="I279" s="391"/>
      <c r="J279" s="391"/>
      <c r="K279" s="391"/>
      <c r="L279" s="391"/>
      <c r="M279" s="391"/>
      <c r="N279" s="391"/>
    </row>
    <row r="280" spans="1:14" ht="15">
      <c r="A280" s="388"/>
      <c r="B280" s="437"/>
      <c r="C280" s="456" t="s">
        <v>1259</v>
      </c>
      <c r="D280" s="381">
        <v>265</v>
      </c>
      <c r="E280" s="452" t="s">
        <v>1260</v>
      </c>
      <c r="F280" s="453"/>
      <c r="G280" s="391">
        <f>H280+I280+J280+K280</f>
        <v>0</v>
      </c>
      <c r="H280" s="391"/>
      <c r="I280" s="391"/>
      <c r="J280" s="391"/>
      <c r="K280" s="391"/>
      <c r="L280" s="391"/>
      <c r="M280" s="391"/>
      <c r="N280" s="391"/>
    </row>
    <row r="281" spans="1:14" ht="15">
      <c r="A281" s="388"/>
      <c r="B281" s="437"/>
      <c r="C281" s="456" t="s">
        <v>1428</v>
      </c>
      <c r="D281" s="381">
        <v>266</v>
      </c>
      <c r="E281" s="457" t="s">
        <v>1262</v>
      </c>
      <c r="F281" s="465"/>
      <c r="G281" s="391">
        <f>H281+I281+J281+K281</f>
        <v>0</v>
      </c>
      <c r="H281" s="391"/>
      <c r="I281" s="391"/>
      <c r="J281" s="391"/>
      <c r="K281" s="391"/>
      <c r="L281" s="391"/>
      <c r="M281" s="391"/>
      <c r="N281" s="391"/>
    </row>
    <row r="282" spans="1:14" ht="15">
      <c r="A282" s="388"/>
      <c r="B282" s="437" t="s">
        <v>1386</v>
      </c>
      <c r="C282" s="456"/>
      <c r="D282" s="381">
        <v>267</v>
      </c>
      <c r="E282" s="440" t="s">
        <v>1387</v>
      </c>
      <c r="F282" s="448"/>
      <c r="G282" s="391">
        <f>H282+I282+J282+K282</f>
        <v>0</v>
      </c>
      <c r="H282" s="391"/>
      <c r="I282" s="391"/>
      <c r="J282" s="391"/>
      <c r="K282" s="391"/>
      <c r="L282" s="391"/>
      <c r="M282" s="391"/>
      <c r="N282" s="391"/>
    </row>
    <row r="283" spans="1:14" ht="14.25">
      <c r="A283" s="304" t="s">
        <v>903</v>
      </c>
      <c r="B283" s="304"/>
      <c r="C283" s="304"/>
      <c r="D283" s="381">
        <v>268</v>
      </c>
      <c r="E283" s="405"/>
      <c r="F283" s="404"/>
      <c r="G283" s="391"/>
      <c r="H283" s="391"/>
      <c r="I283" s="391"/>
      <c r="J283" s="391"/>
      <c r="K283" s="391"/>
      <c r="L283" s="391"/>
      <c r="M283" s="391"/>
      <c r="N283" s="391"/>
    </row>
    <row r="284" spans="1:14" ht="14.25">
      <c r="A284" s="506"/>
      <c r="B284" s="430" t="s">
        <v>1094</v>
      </c>
      <c r="C284" s="487"/>
      <c r="D284" s="381">
        <v>269</v>
      </c>
      <c r="E284" s="405" t="s">
        <v>1512</v>
      </c>
      <c r="F284" s="404"/>
      <c r="G284" s="391">
        <f>H284+I284+J284+K284</f>
        <v>0</v>
      </c>
      <c r="H284" s="391"/>
      <c r="I284" s="391"/>
      <c r="J284" s="391"/>
      <c r="K284" s="391"/>
      <c r="L284" s="391"/>
      <c r="M284" s="391"/>
      <c r="N284" s="391"/>
    </row>
    <row r="285" spans="1:14" ht="14.25">
      <c r="A285" s="487"/>
      <c r="B285" s="487"/>
      <c r="C285" s="487"/>
      <c r="D285" s="381">
        <v>270</v>
      </c>
      <c r="E285" s="405"/>
      <c r="F285" s="404"/>
      <c r="G285" s="391"/>
      <c r="H285" s="391"/>
      <c r="I285" s="391"/>
      <c r="J285" s="391"/>
      <c r="K285" s="391"/>
      <c r="L285" s="391"/>
      <c r="M285" s="391"/>
      <c r="N285" s="391"/>
    </row>
    <row r="286" spans="1:14" ht="15.75">
      <c r="A286" s="378" t="s">
        <v>1513</v>
      </c>
      <c r="B286" s="504"/>
      <c r="C286" s="387"/>
      <c r="D286" s="381">
        <v>271</v>
      </c>
      <c r="E286" s="478" t="s">
        <v>1514</v>
      </c>
      <c r="F286" s="479">
        <f aca="true" t="shared" si="99" ref="F286:N286">F301</f>
        <v>0</v>
      </c>
      <c r="G286" s="384">
        <f t="shared" si="99"/>
        <v>0</v>
      </c>
      <c r="H286" s="384">
        <f t="shared" si="99"/>
        <v>0</v>
      </c>
      <c r="I286" s="384">
        <f t="shared" si="99"/>
        <v>0</v>
      </c>
      <c r="J286" s="384">
        <f t="shared" si="99"/>
        <v>0</v>
      </c>
      <c r="K286" s="384">
        <f t="shared" si="99"/>
        <v>0</v>
      </c>
      <c r="L286" s="384">
        <f t="shared" si="99"/>
        <v>0</v>
      </c>
      <c r="M286" s="384">
        <f t="shared" si="99"/>
        <v>0</v>
      </c>
      <c r="N286" s="384">
        <f t="shared" si="99"/>
        <v>0</v>
      </c>
    </row>
    <row r="287" spans="1:14" ht="15.75">
      <c r="A287" s="462" t="s">
        <v>1377</v>
      </c>
      <c r="B287" s="463"/>
      <c r="C287" s="463"/>
      <c r="D287" s="381">
        <v>272</v>
      </c>
      <c r="E287" s="478" t="s">
        <v>714</v>
      </c>
      <c r="F287" s="479">
        <f aca="true" t="shared" si="100" ref="F287:N287">F288+F289+F290</f>
        <v>0</v>
      </c>
      <c r="G287" s="384">
        <f t="shared" si="100"/>
        <v>0</v>
      </c>
      <c r="H287" s="384">
        <f t="shared" si="100"/>
        <v>0</v>
      </c>
      <c r="I287" s="384">
        <f t="shared" si="100"/>
        <v>0</v>
      </c>
      <c r="J287" s="384">
        <f t="shared" si="100"/>
        <v>0</v>
      </c>
      <c r="K287" s="384">
        <f t="shared" si="100"/>
        <v>0</v>
      </c>
      <c r="L287" s="384">
        <f t="shared" si="100"/>
        <v>0</v>
      </c>
      <c r="M287" s="384">
        <f t="shared" si="100"/>
        <v>0</v>
      </c>
      <c r="N287" s="384">
        <f t="shared" si="100"/>
        <v>0</v>
      </c>
    </row>
    <row r="288" spans="1:14" ht="15">
      <c r="A288" s="385" t="s">
        <v>1378</v>
      </c>
      <c r="B288" s="463"/>
      <c r="C288" s="463"/>
      <c r="D288" s="381">
        <v>273</v>
      </c>
      <c r="E288" s="478" t="s">
        <v>720</v>
      </c>
      <c r="F288" s="479"/>
      <c r="G288" s="391">
        <f>H288+I288+J288+K288</f>
        <v>0</v>
      </c>
      <c r="H288" s="391"/>
      <c r="I288" s="391"/>
      <c r="J288" s="391"/>
      <c r="K288" s="391"/>
      <c r="L288" s="391"/>
      <c r="M288" s="391"/>
      <c r="N288" s="391"/>
    </row>
    <row r="289" spans="1:14" ht="15">
      <c r="A289" s="385" t="s">
        <v>1379</v>
      </c>
      <c r="B289" s="464"/>
      <c r="C289" s="464"/>
      <c r="D289" s="381">
        <v>274</v>
      </c>
      <c r="E289" s="478" t="s">
        <v>754</v>
      </c>
      <c r="F289" s="479"/>
      <c r="G289" s="391">
        <f>H289+I289+J289+K289</f>
        <v>0</v>
      </c>
      <c r="H289" s="391"/>
      <c r="I289" s="391"/>
      <c r="J289" s="391"/>
      <c r="K289" s="391"/>
      <c r="L289" s="391"/>
      <c r="M289" s="391"/>
      <c r="N289" s="391"/>
    </row>
    <row r="290" spans="1:14" ht="15.75">
      <c r="A290" s="446" t="s">
        <v>1477</v>
      </c>
      <c r="B290" s="463"/>
      <c r="C290" s="305"/>
      <c r="D290" s="381">
        <v>275</v>
      </c>
      <c r="E290" s="440">
        <v>70</v>
      </c>
      <c r="F290" s="448">
        <f aca="true" t="shared" si="101" ref="F290:N290">F291</f>
        <v>0</v>
      </c>
      <c r="G290" s="384">
        <f t="shared" si="101"/>
        <v>0</v>
      </c>
      <c r="H290" s="384">
        <f t="shared" si="101"/>
        <v>0</v>
      </c>
      <c r="I290" s="384">
        <f t="shared" si="101"/>
        <v>0</v>
      </c>
      <c r="J290" s="384">
        <f t="shared" si="101"/>
        <v>0</v>
      </c>
      <c r="K290" s="384">
        <f t="shared" si="101"/>
        <v>0</v>
      </c>
      <c r="L290" s="384">
        <f t="shared" si="101"/>
        <v>0</v>
      </c>
      <c r="M290" s="384">
        <f t="shared" si="101"/>
        <v>0</v>
      </c>
      <c r="N290" s="384">
        <f t="shared" si="101"/>
        <v>0</v>
      </c>
    </row>
    <row r="291" spans="1:14" ht="15">
      <c r="A291" s="439" t="s">
        <v>1403</v>
      </c>
      <c r="B291" s="449"/>
      <c r="C291" s="463"/>
      <c r="D291" s="381">
        <v>276</v>
      </c>
      <c r="E291" s="440">
        <v>71</v>
      </c>
      <c r="F291" s="448">
        <f aca="true" t="shared" si="102" ref="F291:N291">F292+F297</f>
        <v>0</v>
      </c>
      <c r="G291" s="384">
        <f t="shared" si="102"/>
        <v>0</v>
      </c>
      <c r="H291" s="384">
        <f t="shared" si="102"/>
        <v>0</v>
      </c>
      <c r="I291" s="384">
        <f t="shared" si="102"/>
        <v>0</v>
      </c>
      <c r="J291" s="384">
        <f t="shared" si="102"/>
        <v>0</v>
      </c>
      <c r="K291" s="384">
        <f t="shared" si="102"/>
        <v>0</v>
      </c>
      <c r="L291" s="384">
        <f t="shared" si="102"/>
        <v>0</v>
      </c>
      <c r="M291" s="384">
        <f t="shared" si="102"/>
        <v>0</v>
      </c>
      <c r="N291" s="384">
        <f t="shared" si="102"/>
        <v>0</v>
      </c>
    </row>
    <row r="292" spans="1:14" ht="15">
      <c r="A292" s="388"/>
      <c r="B292" s="437" t="s">
        <v>1395</v>
      </c>
      <c r="C292" s="463"/>
      <c r="D292" s="381">
        <v>277</v>
      </c>
      <c r="E292" s="440" t="s">
        <v>1254</v>
      </c>
      <c r="F292" s="448">
        <f aca="true" t="shared" si="103" ref="F292:N292">F293+F294+F295+F296</f>
        <v>0</v>
      </c>
      <c r="G292" s="384">
        <f t="shared" si="103"/>
        <v>0</v>
      </c>
      <c r="H292" s="384">
        <f t="shared" si="103"/>
        <v>0</v>
      </c>
      <c r="I292" s="384">
        <f t="shared" si="103"/>
        <v>0</v>
      </c>
      <c r="J292" s="384">
        <f t="shared" si="103"/>
        <v>0</v>
      </c>
      <c r="K292" s="384">
        <f t="shared" si="103"/>
        <v>0</v>
      </c>
      <c r="L292" s="384">
        <f t="shared" si="103"/>
        <v>0</v>
      </c>
      <c r="M292" s="384">
        <f t="shared" si="103"/>
        <v>0</v>
      </c>
      <c r="N292" s="384">
        <f t="shared" si="103"/>
        <v>0</v>
      </c>
    </row>
    <row r="293" spans="1:14" ht="15">
      <c r="A293" s="388"/>
      <c r="B293" s="437"/>
      <c r="C293" s="451" t="s">
        <v>1255</v>
      </c>
      <c r="D293" s="381">
        <v>278</v>
      </c>
      <c r="E293" s="452" t="s">
        <v>1256</v>
      </c>
      <c r="F293" s="453"/>
      <c r="G293" s="391">
        <f>H293+I293+J293+K293</f>
        <v>0</v>
      </c>
      <c r="H293" s="391"/>
      <c r="I293" s="391"/>
      <c r="J293" s="391"/>
      <c r="K293" s="391"/>
      <c r="L293" s="391"/>
      <c r="M293" s="391"/>
      <c r="N293" s="391"/>
    </row>
    <row r="294" spans="1:14" ht="18.75" customHeight="1">
      <c r="A294" s="388"/>
      <c r="B294" s="437"/>
      <c r="C294" s="455" t="s">
        <v>1257</v>
      </c>
      <c r="D294" s="381">
        <v>279</v>
      </c>
      <c r="E294" s="452" t="s">
        <v>1258</v>
      </c>
      <c r="F294" s="453"/>
      <c r="G294" s="391">
        <f>H294+I294+J294+K294</f>
        <v>0</v>
      </c>
      <c r="H294" s="391"/>
      <c r="I294" s="391"/>
      <c r="J294" s="391"/>
      <c r="K294" s="391"/>
      <c r="L294" s="391"/>
      <c r="M294" s="391"/>
      <c r="N294" s="391"/>
    </row>
    <row r="295" spans="1:14" ht="15">
      <c r="A295" s="388"/>
      <c r="B295" s="437"/>
      <c r="C295" s="456" t="s">
        <v>1259</v>
      </c>
      <c r="D295" s="381">
        <v>280</v>
      </c>
      <c r="E295" s="452" t="s">
        <v>1260</v>
      </c>
      <c r="F295" s="453"/>
      <c r="G295" s="391">
        <f>H295+I295+J295+K295</f>
        <v>0</v>
      </c>
      <c r="H295" s="391"/>
      <c r="I295" s="391"/>
      <c r="J295" s="391"/>
      <c r="K295" s="391"/>
      <c r="L295" s="391"/>
      <c r="M295" s="391"/>
      <c r="N295" s="391"/>
    </row>
    <row r="296" spans="1:14" ht="15">
      <c r="A296" s="388"/>
      <c r="B296" s="437"/>
      <c r="C296" s="456" t="s">
        <v>1261</v>
      </c>
      <c r="D296" s="381">
        <v>281</v>
      </c>
      <c r="E296" s="457" t="s">
        <v>1262</v>
      </c>
      <c r="F296" s="465"/>
      <c r="G296" s="391">
        <f>H296+I296+J296+K296</f>
        <v>0</v>
      </c>
      <c r="H296" s="391"/>
      <c r="I296" s="391"/>
      <c r="J296" s="391"/>
      <c r="K296" s="391"/>
      <c r="L296" s="391"/>
      <c r="M296" s="391"/>
      <c r="N296" s="391"/>
    </row>
    <row r="297" spans="1:14" ht="15">
      <c r="A297" s="388"/>
      <c r="B297" s="437" t="s">
        <v>1386</v>
      </c>
      <c r="C297" s="456"/>
      <c r="D297" s="381">
        <v>282</v>
      </c>
      <c r="E297" s="440" t="s">
        <v>1387</v>
      </c>
      <c r="F297" s="448"/>
      <c r="G297" s="391">
        <f>H297+I297+J297+K297</f>
        <v>0</v>
      </c>
      <c r="H297" s="391"/>
      <c r="I297" s="391"/>
      <c r="J297" s="391"/>
      <c r="K297" s="391"/>
      <c r="L297" s="391"/>
      <c r="M297" s="391"/>
      <c r="N297" s="391"/>
    </row>
    <row r="298" spans="1:14" ht="15">
      <c r="A298" s="386" t="s">
        <v>1493</v>
      </c>
      <c r="B298" s="437"/>
      <c r="C298" s="499"/>
      <c r="D298" s="381">
        <v>283</v>
      </c>
      <c r="E298" s="440">
        <v>79</v>
      </c>
      <c r="F298" s="448">
        <f aca="true" t="shared" si="104" ref="F298:N298">F299</f>
        <v>0</v>
      </c>
      <c r="G298" s="384">
        <f t="shared" si="104"/>
        <v>0</v>
      </c>
      <c r="H298" s="384">
        <f t="shared" si="104"/>
        <v>0</v>
      </c>
      <c r="I298" s="384">
        <f t="shared" si="104"/>
        <v>0</v>
      </c>
      <c r="J298" s="384">
        <f t="shared" si="104"/>
        <v>0</v>
      </c>
      <c r="K298" s="384">
        <f t="shared" si="104"/>
        <v>0</v>
      </c>
      <c r="L298" s="384">
        <f t="shared" si="104"/>
        <v>0</v>
      </c>
      <c r="M298" s="384">
        <f t="shared" si="104"/>
        <v>0</v>
      </c>
      <c r="N298" s="384">
        <f t="shared" si="104"/>
        <v>0</v>
      </c>
    </row>
    <row r="299" spans="1:14" ht="15">
      <c r="A299" s="385" t="s">
        <v>1388</v>
      </c>
      <c r="B299" s="437"/>
      <c r="C299" s="387"/>
      <c r="D299" s="381">
        <v>284</v>
      </c>
      <c r="E299" s="440">
        <v>81</v>
      </c>
      <c r="F299" s="448"/>
      <c r="G299" s="391">
        <f>H299+I299+J299+K299</f>
        <v>0</v>
      </c>
      <c r="H299" s="391"/>
      <c r="I299" s="391"/>
      <c r="J299" s="391"/>
      <c r="K299" s="391"/>
      <c r="L299" s="391"/>
      <c r="M299" s="391"/>
      <c r="N299" s="391"/>
    </row>
    <row r="300" spans="1:14" ht="14.25">
      <c r="A300" s="304" t="s">
        <v>903</v>
      </c>
      <c r="B300" s="304"/>
      <c r="C300" s="304"/>
      <c r="D300" s="381">
        <v>285</v>
      </c>
      <c r="E300" s="478"/>
      <c r="F300" s="479"/>
      <c r="G300" s="391"/>
      <c r="H300" s="391"/>
      <c r="I300" s="391"/>
      <c r="J300" s="391"/>
      <c r="K300" s="391"/>
      <c r="L300" s="391"/>
      <c r="M300" s="391"/>
      <c r="N300" s="391"/>
    </row>
    <row r="301" spans="1:14" ht="15">
      <c r="A301" s="466"/>
      <c r="B301" s="387" t="s">
        <v>867</v>
      </c>
      <c r="C301" s="485"/>
      <c r="D301" s="381">
        <v>286</v>
      </c>
      <c r="E301" s="478" t="s">
        <v>1515</v>
      </c>
      <c r="F301" s="479"/>
      <c r="G301" s="391">
        <f>H301+I301+J301+K301</f>
        <v>0</v>
      </c>
      <c r="H301" s="391"/>
      <c r="I301" s="391"/>
      <c r="J301" s="391"/>
      <c r="K301" s="391"/>
      <c r="L301" s="391"/>
      <c r="M301" s="391"/>
      <c r="N301" s="391"/>
    </row>
    <row r="302" spans="1:14" ht="15">
      <c r="A302" s="468" t="s">
        <v>1516</v>
      </c>
      <c r="B302" s="507"/>
      <c r="C302" s="507"/>
      <c r="D302" s="381">
        <v>287</v>
      </c>
      <c r="E302" s="478" t="s">
        <v>1517</v>
      </c>
      <c r="F302" s="479">
        <f aca="true" t="shared" si="105" ref="F302:N302">F303</f>
        <v>0</v>
      </c>
      <c r="G302" s="384">
        <f t="shared" si="105"/>
        <v>0</v>
      </c>
      <c r="H302" s="384">
        <f t="shared" si="105"/>
        <v>0</v>
      </c>
      <c r="I302" s="384">
        <f t="shared" si="105"/>
        <v>0</v>
      </c>
      <c r="J302" s="384">
        <f t="shared" si="105"/>
        <v>0</v>
      </c>
      <c r="K302" s="384">
        <f t="shared" si="105"/>
        <v>0</v>
      </c>
      <c r="L302" s="384">
        <f t="shared" si="105"/>
        <v>0</v>
      </c>
      <c r="M302" s="384">
        <f t="shared" si="105"/>
        <v>0</v>
      </c>
      <c r="N302" s="384">
        <f t="shared" si="105"/>
        <v>0</v>
      </c>
    </row>
    <row r="303" spans="1:14" ht="14.25">
      <c r="A303" s="403" t="s">
        <v>1518</v>
      </c>
      <c r="B303" s="463"/>
      <c r="C303" s="463"/>
      <c r="D303" s="381">
        <v>288</v>
      </c>
      <c r="E303" s="478" t="s">
        <v>1519</v>
      </c>
      <c r="F303" s="478"/>
      <c r="G303" s="508"/>
      <c r="H303" s="508"/>
      <c r="I303" s="508"/>
      <c r="J303" s="508"/>
      <c r="K303" s="508"/>
      <c r="L303" s="508"/>
      <c r="M303" s="508"/>
      <c r="N303" s="508"/>
    </row>
    <row r="304" spans="1:11" ht="20.25" customHeight="1">
      <c r="A304" s="509"/>
      <c r="B304" s="509"/>
      <c r="C304" s="509"/>
      <c r="D304" s="510"/>
      <c r="E304" s="511"/>
      <c r="F304" s="511"/>
      <c r="G304" s="512"/>
      <c r="H304" s="512"/>
      <c r="I304" s="512"/>
      <c r="J304" s="512"/>
      <c r="K304" s="512"/>
    </row>
    <row r="305" spans="1:11" ht="18" customHeight="1">
      <c r="A305" s="513"/>
      <c r="C305" s="514" t="s">
        <v>1520</v>
      </c>
      <c r="D305" s="510"/>
      <c r="E305" s="515" t="s">
        <v>1521</v>
      </c>
      <c r="F305" s="515"/>
      <c r="G305" s="516"/>
      <c r="H305" s="517"/>
      <c r="I305" s="517"/>
      <c r="J305" s="516"/>
      <c r="K305" s="518"/>
    </row>
    <row r="306" spans="1:11" ht="15">
      <c r="A306" s="350"/>
      <c r="B306" s="350"/>
      <c r="C306" s="514" t="s">
        <v>877</v>
      </c>
      <c r="D306" s="510"/>
      <c r="E306" s="515" t="s">
        <v>876</v>
      </c>
      <c r="F306" s="515"/>
      <c r="G306" s="519"/>
      <c r="H306" s="520"/>
      <c r="I306" s="520"/>
      <c r="J306" s="519"/>
      <c r="K306" s="521"/>
    </row>
    <row r="307" spans="1:11" ht="15">
      <c r="A307" s="350"/>
      <c r="B307" s="350"/>
      <c r="C307" s="522"/>
      <c r="D307" s="350"/>
      <c r="E307" s="351"/>
      <c r="F307" s="351"/>
      <c r="G307" s="344"/>
      <c r="H307" s="344"/>
      <c r="I307" s="344"/>
      <c r="J307" s="344"/>
      <c r="K307" s="344"/>
    </row>
    <row r="311" ht="15">
      <c r="C311" s="523"/>
    </row>
    <row r="312" ht="15">
      <c r="C312" s="523"/>
    </row>
  </sheetData>
  <sheetProtection/>
  <mergeCells count="21">
    <mergeCell ref="B41:C41"/>
    <mergeCell ref="F9:G9"/>
    <mergeCell ref="H9:K9"/>
    <mergeCell ref="L8:N8"/>
    <mergeCell ref="L9:L10"/>
    <mergeCell ref="M9:M10"/>
    <mergeCell ref="N9:N10"/>
    <mergeCell ref="A8:C10"/>
    <mergeCell ref="A4:I4"/>
    <mergeCell ref="A5:I5"/>
    <mergeCell ref="D8:D10"/>
    <mergeCell ref="E8:E10"/>
    <mergeCell ref="F7:I7"/>
    <mergeCell ref="F8:G8"/>
    <mergeCell ref="H306:I306"/>
    <mergeCell ref="H305:I305"/>
    <mergeCell ref="B51:C51"/>
    <mergeCell ref="A55:C55"/>
    <mergeCell ref="B59:C59"/>
    <mergeCell ref="E306:F306"/>
    <mergeCell ref="E305:F305"/>
  </mergeCells>
  <printOptions/>
  <pageMargins left="0.52" right="0.16" top="0.17" bottom="0.19" header="0.17" footer="0.19"/>
  <pageSetup horizontalDpi="600" verticalDpi="600" orientation="portrait" paperSize="9" scale="60" r:id="rId2"/>
  <headerFooter alignWithMargins="0">
    <oddHeader>&amp;C&amp;8&amp;P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W323"/>
  <sheetViews>
    <sheetView zoomScale="75" zoomScaleNormal="75" workbookViewId="0" topLeftCell="A1">
      <selection activeCell="P476" sqref="P476"/>
    </sheetView>
  </sheetViews>
  <sheetFormatPr defaultColWidth="9.140625" defaultRowHeight="12.75"/>
  <cols>
    <col min="1" max="1" width="6.8515625" style="0" customWidth="1"/>
    <col min="3" max="3" width="66.00390625" style="0" customWidth="1"/>
    <col min="4" max="4" width="8.140625" style="0" customWidth="1"/>
    <col min="5" max="5" width="11.57421875" style="582" customWidth="1"/>
    <col min="6" max="6" width="11.7109375" style="345" customWidth="1"/>
    <col min="7" max="7" width="11.7109375" style="356" customWidth="1"/>
    <col min="8" max="11" width="11.7109375" style="356" hidden="1" customWidth="1"/>
    <col min="12" max="14" width="11.7109375" style="345" customWidth="1"/>
    <col min="15" max="15" width="11.00390625" style="0" customWidth="1"/>
    <col min="16" max="16" width="10.7109375" style="0" customWidth="1"/>
    <col min="17" max="19" width="10.421875" style="0" bestFit="1" customWidth="1"/>
    <col min="20" max="20" width="9.28125" style="0" bestFit="1" customWidth="1"/>
    <col min="21" max="21" width="10.421875" style="0" bestFit="1" customWidth="1"/>
  </cols>
  <sheetData>
    <row r="1" spans="1:21" ht="30" customHeight="1">
      <c r="A1" s="338" t="s">
        <v>687</v>
      </c>
      <c r="B1" s="339"/>
      <c r="C1" s="339"/>
      <c r="D1" s="340"/>
      <c r="E1" s="524"/>
      <c r="F1" s="525"/>
      <c r="G1" s="342"/>
      <c r="H1" s="342"/>
      <c r="I1" s="526"/>
      <c r="J1" s="526"/>
      <c r="K1" s="344"/>
      <c r="Q1" s="527" t="s">
        <v>1522</v>
      </c>
      <c r="R1" s="528" t="s">
        <v>1523</v>
      </c>
      <c r="S1" s="528" t="s">
        <v>1524</v>
      </c>
      <c r="T1" s="528" t="s">
        <v>1525</v>
      </c>
      <c r="U1" s="528" t="s">
        <v>1526</v>
      </c>
    </row>
    <row r="2" spans="1:21" ht="15.75">
      <c r="A2" s="340" t="s">
        <v>1284</v>
      </c>
      <c r="B2" s="340"/>
      <c r="C2" s="340"/>
      <c r="D2" s="340"/>
      <c r="E2" s="524"/>
      <c r="F2" s="525"/>
      <c r="G2" s="342"/>
      <c r="H2" s="342"/>
      <c r="I2" s="342"/>
      <c r="J2" s="343"/>
      <c r="K2" s="344"/>
      <c r="P2" s="528" t="s">
        <v>1527</v>
      </c>
      <c r="Q2" s="345">
        <v>4438951</v>
      </c>
      <c r="R2" s="345">
        <v>1251788</v>
      </c>
      <c r="S2" s="345">
        <v>1314458</v>
      </c>
      <c r="T2" s="345">
        <v>518703</v>
      </c>
      <c r="U2" s="345">
        <v>1354002</v>
      </c>
    </row>
    <row r="3" spans="1:21" ht="15">
      <c r="A3" s="346" t="s">
        <v>1285</v>
      </c>
      <c r="B3" s="346"/>
      <c r="C3" s="347"/>
      <c r="D3" s="340"/>
      <c r="E3" s="524"/>
      <c r="F3" s="525"/>
      <c r="G3" s="342"/>
      <c r="H3" s="342"/>
      <c r="I3" s="342"/>
      <c r="J3" s="342"/>
      <c r="K3" s="344"/>
      <c r="R3" s="529">
        <f>R2/Q2</f>
        <v>0.2820008601131213</v>
      </c>
      <c r="S3" s="529">
        <f>S2/Q2</f>
        <v>0.29611906056183096</v>
      </c>
      <c r="T3" s="529">
        <f>T2/Q2</f>
        <v>0.11685260774448739</v>
      </c>
      <c r="U3" s="529">
        <f>U2/Q2</f>
        <v>0.30502747158056037</v>
      </c>
    </row>
    <row r="4" spans="1:11" ht="18">
      <c r="A4" s="348" t="s">
        <v>1286</v>
      </c>
      <c r="B4" s="348"/>
      <c r="C4" s="348"/>
      <c r="D4" s="348"/>
      <c r="E4" s="348"/>
      <c r="F4" s="348"/>
      <c r="G4" s="348"/>
      <c r="H4" s="348"/>
      <c r="I4" s="348"/>
      <c r="J4" s="349"/>
      <c r="K4" s="344"/>
    </row>
    <row r="5" spans="1:21" ht="18">
      <c r="A5" s="348" t="s">
        <v>1287</v>
      </c>
      <c r="B5" s="348"/>
      <c r="C5" s="348"/>
      <c r="D5" s="348"/>
      <c r="E5" s="348"/>
      <c r="F5" s="348"/>
      <c r="G5" s="348"/>
      <c r="H5" s="348"/>
      <c r="I5" s="348"/>
      <c r="J5" s="349"/>
      <c r="K5" s="344"/>
      <c r="P5" s="528" t="s">
        <v>1528</v>
      </c>
      <c r="Q5" s="530">
        <v>4475390</v>
      </c>
      <c r="R5" s="530">
        <v>1215166</v>
      </c>
      <c r="S5" s="530">
        <v>1372700</v>
      </c>
      <c r="T5" s="530">
        <v>571292</v>
      </c>
      <c r="U5" s="530">
        <v>1316232</v>
      </c>
    </row>
    <row r="6" spans="1:21" ht="15.75">
      <c r="A6" s="353"/>
      <c r="D6" s="350"/>
      <c r="E6" s="531"/>
      <c r="F6" s="532"/>
      <c r="G6" s="344"/>
      <c r="H6" s="344"/>
      <c r="I6" s="352"/>
      <c r="J6" s="344"/>
      <c r="K6" s="344"/>
      <c r="R6" s="529">
        <f>R5/Q5</f>
        <v>0.2715218115069301</v>
      </c>
      <c r="S6" s="529">
        <f>S5/Q5</f>
        <v>0.3067218722837563</v>
      </c>
      <c r="T6" s="529">
        <f>T5/Q5</f>
        <v>0.12765189179043615</v>
      </c>
      <c r="U6" s="529">
        <f>U5/Q5</f>
        <v>0.29410442441887746</v>
      </c>
    </row>
    <row r="7" spans="1:13" ht="15.75">
      <c r="A7" s="353"/>
      <c r="B7" s="353" t="s">
        <v>827</v>
      </c>
      <c r="C7" s="353"/>
      <c r="D7" s="350"/>
      <c r="E7" s="531"/>
      <c r="F7" s="532"/>
      <c r="G7" s="533"/>
      <c r="H7" s="533"/>
      <c r="I7" s="533"/>
      <c r="K7" s="345"/>
      <c r="M7" s="357" t="s">
        <v>883</v>
      </c>
    </row>
    <row r="8" spans="1:14" ht="22.5" customHeight="1">
      <c r="A8" s="95" t="s">
        <v>884</v>
      </c>
      <c r="B8" s="95"/>
      <c r="C8" s="95"/>
      <c r="D8" s="95" t="s">
        <v>1289</v>
      </c>
      <c r="E8" s="95" t="s">
        <v>885</v>
      </c>
      <c r="F8" s="358" t="s">
        <v>886</v>
      </c>
      <c r="G8" s="359"/>
      <c r="H8" s="360"/>
      <c r="I8" s="360"/>
      <c r="J8" s="360"/>
      <c r="K8" s="361"/>
      <c r="L8" s="362" t="s">
        <v>887</v>
      </c>
      <c r="M8" s="362"/>
      <c r="N8" s="362"/>
    </row>
    <row r="9" spans="1:14" ht="24" customHeight="1">
      <c r="A9" s="95"/>
      <c r="B9" s="95"/>
      <c r="C9" s="95"/>
      <c r="D9" s="95"/>
      <c r="E9" s="95"/>
      <c r="F9" s="534" t="s">
        <v>888</v>
      </c>
      <c r="G9" s="534"/>
      <c r="H9" s="363" t="s">
        <v>889</v>
      </c>
      <c r="I9" s="363"/>
      <c r="J9" s="363"/>
      <c r="K9" s="363"/>
      <c r="L9" s="364">
        <v>2015</v>
      </c>
      <c r="M9" s="364">
        <v>2016</v>
      </c>
      <c r="N9" s="364">
        <v>2017</v>
      </c>
    </row>
    <row r="10" spans="1:22" ht="43.5" customHeight="1">
      <c r="A10" s="95"/>
      <c r="B10" s="95"/>
      <c r="C10" s="95"/>
      <c r="D10" s="95"/>
      <c r="E10" s="95"/>
      <c r="F10" s="365" t="s">
        <v>1290</v>
      </c>
      <c r="G10" s="366" t="s">
        <v>1291</v>
      </c>
      <c r="H10" s="367" t="s">
        <v>1292</v>
      </c>
      <c r="I10" s="367" t="s">
        <v>1293</v>
      </c>
      <c r="J10" s="367" t="s">
        <v>1294</v>
      </c>
      <c r="K10" s="367" t="s">
        <v>1295</v>
      </c>
      <c r="L10" s="364"/>
      <c r="M10" s="364"/>
      <c r="N10" s="364"/>
      <c r="T10" s="368">
        <v>1.09</v>
      </c>
      <c r="U10" s="368">
        <v>1.05</v>
      </c>
      <c r="V10" s="369">
        <v>1.07</v>
      </c>
    </row>
    <row r="11" spans="1:19" ht="18">
      <c r="A11" s="370" t="s">
        <v>1296</v>
      </c>
      <c r="B11" s="371"/>
      <c r="C11" s="372"/>
      <c r="D11" s="373">
        <v>1</v>
      </c>
      <c r="E11" s="374" t="s">
        <v>1297</v>
      </c>
      <c r="F11" s="535">
        <f aca="true" t="shared" si="0" ref="F11:N11">F12+F43+F47</f>
        <v>0</v>
      </c>
      <c r="G11" s="376">
        <f t="shared" si="0"/>
        <v>4850</v>
      </c>
      <c r="H11" s="376">
        <f t="shared" si="0"/>
        <v>4850</v>
      </c>
      <c r="I11" s="376">
        <f t="shared" si="0"/>
        <v>0</v>
      </c>
      <c r="J11" s="376">
        <f t="shared" si="0"/>
        <v>0</v>
      </c>
      <c r="K11" s="376">
        <f t="shared" si="0"/>
        <v>0</v>
      </c>
      <c r="L11" s="376">
        <f t="shared" si="0"/>
        <v>5408</v>
      </c>
      <c r="M11" s="376">
        <f t="shared" si="0"/>
        <v>5568</v>
      </c>
      <c r="N11" s="376">
        <f t="shared" si="0"/>
        <v>5850</v>
      </c>
      <c r="P11" s="536">
        <v>0.3</v>
      </c>
      <c r="Q11" s="536">
        <v>0.3</v>
      </c>
      <c r="R11" s="536">
        <v>0.12</v>
      </c>
      <c r="S11" s="536">
        <v>0.28</v>
      </c>
    </row>
    <row r="12" spans="1:14" ht="15.75">
      <c r="A12" s="378" t="s">
        <v>1299</v>
      </c>
      <c r="B12" s="379"/>
      <c r="C12" s="380"/>
      <c r="D12" s="381">
        <v>2</v>
      </c>
      <c r="E12" s="382" t="s">
        <v>1297</v>
      </c>
      <c r="F12" s="537">
        <f aca="true" t="shared" si="1" ref="F12:N12">F15</f>
        <v>0</v>
      </c>
      <c r="G12" s="384">
        <f t="shared" si="1"/>
        <v>4850</v>
      </c>
      <c r="H12" s="384">
        <f t="shared" si="1"/>
        <v>4850</v>
      </c>
      <c r="I12" s="384">
        <f t="shared" si="1"/>
        <v>0</v>
      </c>
      <c r="J12" s="384">
        <f t="shared" si="1"/>
        <v>0</v>
      </c>
      <c r="K12" s="384">
        <f t="shared" si="1"/>
        <v>0</v>
      </c>
      <c r="L12" s="384">
        <f t="shared" si="1"/>
        <v>5408</v>
      </c>
      <c r="M12" s="384">
        <f t="shared" si="1"/>
        <v>5568</v>
      </c>
      <c r="N12" s="384">
        <f t="shared" si="1"/>
        <v>5850</v>
      </c>
    </row>
    <row r="13" spans="1:23" ht="15">
      <c r="A13" s="385" t="s">
        <v>741</v>
      </c>
      <c r="B13" s="386"/>
      <c r="C13" s="386"/>
      <c r="D13" s="381">
        <v>3</v>
      </c>
      <c r="E13" s="382" t="s">
        <v>1301</v>
      </c>
      <c r="F13" s="537">
        <f aca="true" t="shared" si="2" ref="F13:N13">F14</f>
        <v>0</v>
      </c>
      <c r="G13" s="384">
        <f t="shared" si="2"/>
        <v>0</v>
      </c>
      <c r="H13" s="384">
        <f t="shared" si="2"/>
        <v>0</v>
      </c>
      <c r="I13" s="384">
        <f t="shared" si="2"/>
        <v>0</v>
      </c>
      <c r="J13" s="384">
        <f t="shared" si="2"/>
        <v>0</v>
      </c>
      <c r="K13" s="384">
        <f t="shared" si="2"/>
        <v>0</v>
      </c>
      <c r="L13" s="384">
        <f t="shared" si="2"/>
        <v>0</v>
      </c>
      <c r="M13" s="384">
        <f t="shared" si="2"/>
        <v>0</v>
      </c>
      <c r="N13" s="384">
        <f t="shared" si="2"/>
        <v>0</v>
      </c>
      <c r="O13" s="345">
        <f aca="true" t="shared" si="3" ref="O13:V13">G11</f>
        <v>4850</v>
      </c>
      <c r="P13" s="345">
        <f t="shared" si="3"/>
        <v>4850</v>
      </c>
      <c r="Q13" s="345">
        <f t="shared" si="3"/>
        <v>0</v>
      </c>
      <c r="R13" s="345">
        <f t="shared" si="3"/>
        <v>0</v>
      </c>
      <c r="S13" s="345">
        <f t="shared" si="3"/>
        <v>0</v>
      </c>
      <c r="T13" s="345">
        <f t="shared" si="3"/>
        <v>5408</v>
      </c>
      <c r="U13" s="345">
        <f t="shared" si="3"/>
        <v>5568</v>
      </c>
      <c r="V13" s="345">
        <f t="shared" si="3"/>
        <v>5850</v>
      </c>
      <c r="W13" s="377" t="s">
        <v>1298</v>
      </c>
    </row>
    <row r="14" spans="1:23" ht="15.75">
      <c r="A14" s="378"/>
      <c r="B14" s="387" t="s">
        <v>1303</v>
      </c>
      <c r="C14" s="388"/>
      <c r="D14" s="381">
        <v>4</v>
      </c>
      <c r="E14" s="389" t="s">
        <v>1304</v>
      </c>
      <c r="F14" s="538"/>
      <c r="G14" s="391">
        <f>H14+I14+J14+K14</f>
        <v>0</v>
      </c>
      <c r="H14" s="391"/>
      <c r="I14" s="391"/>
      <c r="J14" s="391"/>
      <c r="K14" s="392"/>
      <c r="L14" s="392"/>
      <c r="M14" s="392"/>
      <c r="N14" s="392"/>
      <c r="O14" s="345">
        <f aca="true" t="shared" si="4" ref="O14:V14">G52</f>
        <v>4850</v>
      </c>
      <c r="P14" s="345">
        <f t="shared" si="4"/>
        <v>4850</v>
      </c>
      <c r="Q14" s="345">
        <f t="shared" si="4"/>
        <v>0</v>
      </c>
      <c r="R14" s="345">
        <f t="shared" si="4"/>
        <v>0</v>
      </c>
      <c r="S14" s="345">
        <f t="shared" si="4"/>
        <v>0</v>
      </c>
      <c r="T14" s="345">
        <f t="shared" si="4"/>
        <v>5408</v>
      </c>
      <c r="U14" s="345">
        <f t="shared" si="4"/>
        <v>5568</v>
      </c>
      <c r="V14" s="345">
        <f t="shared" si="4"/>
        <v>5850</v>
      </c>
      <c r="W14" s="377" t="s">
        <v>1300</v>
      </c>
    </row>
    <row r="15" spans="1:23" ht="15">
      <c r="A15" s="393" t="s">
        <v>1305</v>
      </c>
      <c r="B15" s="394"/>
      <c r="C15" s="395"/>
      <c r="D15" s="381">
        <v>5</v>
      </c>
      <c r="E15" s="389"/>
      <c r="F15" s="538">
        <f aca="true" t="shared" si="5" ref="F15:N15">F16+F21</f>
        <v>0</v>
      </c>
      <c r="G15" s="384">
        <f t="shared" si="5"/>
        <v>4850</v>
      </c>
      <c r="H15" s="384">
        <f t="shared" si="5"/>
        <v>4850</v>
      </c>
      <c r="I15" s="384">
        <f t="shared" si="5"/>
        <v>0</v>
      </c>
      <c r="J15" s="384">
        <f t="shared" si="5"/>
        <v>0</v>
      </c>
      <c r="K15" s="384">
        <f t="shared" si="5"/>
        <v>0</v>
      </c>
      <c r="L15" s="384">
        <f t="shared" si="5"/>
        <v>5408</v>
      </c>
      <c r="M15" s="384">
        <f t="shared" si="5"/>
        <v>5568</v>
      </c>
      <c r="N15" s="384">
        <f t="shared" si="5"/>
        <v>5850</v>
      </c>
      <c r="O15" s="345">
        <f aca="true" t="shared" si="6" ref="O15:V15">O13-O14</f>
        <v>0</v>
      </c>
      <c r="P15" s="345">
        <f t="shared" si="6"/>
        <v>0</v>
      </c>
      <c r="Q15" s="345">
        <f t="shared" si="6"/>
        <v>0</v>
      </c>
      <c r="R15" s="345">
        <f t="shared" si="6"/>
        <v>0</v>
      </c>
      <c r="S15" s="345">
        <f t="shared" si="6"/>
        <v>0</v>
      </c>
      <c r="T15" s="345">
        <f t="shared" si="6"/>
        <v>0</v>
      </c>
      <c r="U15" s="345">
        <f t="shared" si="6"/>
        <v>0</v>
      </c>
      <c r="V15" s="345">
        <f t="shared" si="6"/>
        <v>0</v>
      </c>
      <c r="W15" s="377" t="s">
        <v>1302</v>
      </c>
    </row>
    <row r="16" spans="1:17" ht="15">
      <c r="A16" s="385" t="s">
        <v>1306</v>
      </c>
      <c r="B16" s="395"/>
      <c r="C16" s="396"/>
      <c r="D16" s="381">
        <v>6</v>
      </c>
      <c r="E16" s="389"/>
      <c r="F16" s="538">
        <f aca="true" t="shared" si="7" ref="F16:N16">SUM(F17)</f>
        <v>0</v>
      </c>
      <c r="G16" s="391">
        <f t="shared" si="7"/>
        <v>240</v>
      </c>
      <c r="H16" s="391">
        <f t="shared" si="7"/>
        <v>240</v>
      </c>
      <c r="I16" s="391">
        <f t="shared" si="7"/>
        <v>0</v>
      </c>
      <c r="J16" s="391">
        <f t="shared" si="7"/>
        <v>0</v>
      </c>
      <c r="K16" s="391">
        <f t="shared" si="7"/>
        <v>0</v>
      </c>
      <c r="L16" s="391">
        <f t="shared" si="7"/>
        <v>279</v>
      </c>
      <c r="M16" s="391">
        <f t="shared" si="7"/>
        <v>287</v>
      </c>
      <c r="N16" s="391">
        <f t="shared" si="7"/>
        <v>301</v>
      </c>
      <c r="O16" s="539"/>
      <c r="P16" s="539"/>
      <c r="Q16" s="539"/>
    </row>
    <row r="17" spans="1:14" ht="15">
      <c r="A17" s="385" t="s">
        <v>1307</v>
      </c>
      <c r="B17" s="388"/>
      <c r="C17" s="396"/>
      <c r="D17" s="381">
        <v>7</v>
      </c>
      <c r="E17" s="389" t="s">
        <v>1308</v>
      </c>
      <c r="F17" s="538">
        <f aca="true" t="shared" si="8" ref="F17:N17">SUM(F18:F20)</f>
        <v>0</v>
      </c>
      <c r="G17" s="384">
        <f t="shared" si="8"/>
        <v>240</v>
      </c>
      <c r="H17" s="384">
        <f t="shared" si="8"/>
        <v>240</v>
      </c>
      <c r="I17" s="384">
        <f t="shared" si="8"/>
        <v>0</v>
      </c>
      <c r="J17" s="384">
        <f t="shared" si="8"/>
        <v>0</v>
      </c>
      <c r="K17" s="384">
        <f t="shared" si="8"/>
        <v>0</v>
      </c>
      <c r="L17" s="384">
        <f t="shared" si="8"/>
        <v>279</v>
      </c>
      <c r="M17" s="384">
        <f t="shared" si="8"/>
        <v>287</v>
      </c>
      <c r="N17" s="384">
        <f t="shared" si="8"/>
        <v>301</v>
      </c>
    </row>
    <row r="18" spans="1:14" ht="15">
      <c r="A18" s="398"/>
      <c r="B18" s="387" t="s">
        <v>1311</v>
      </c>
      <c r="C18" s="388"/>
      <c r="D18" s="381">
        <v>8</v>
      </c>
      <c r="E18" s="540" t="s">
        <v>1312</v>
      </c>
      <c r="F18" s="541"/>
      <c r="G18" s="391">
        <f>H18+I18+J18+K18</f>
        <v>210</v>
      </c>
      <c r="H18" s="391">
        <v>210</v>
      </c>
      <c r="I18" s="391"/>
      <c r="J18" s="391"/>
      <c r="K18" s="392"/>
      <c r="L18" s="392">
        <v>267</v>
      </c>
      <c r="M18" s="392">
        <v>275</v>
      </c>
      <c r="N18" s="392">
        <v>288</v>
      </c>
    </row>
    <row r="19" spans="1:14" ht="15">
      <c r="A19" s="393"/>
      <c r="B19" s="387" t="s">
        <v>1313</v>
      </c>
      <c r="C19" s="388"/>
      <c r="D19" s="381">
        <v>9</v>
      </c>
      <c r="E19" s="542" t="s">
        <v>1314</v>
      </c>
      <c r="F19" s="541"/>
      <c r="G19" s="391">
        <f>H19+I19+J19+K19</f>
        <v>0</v>
      </c>
      <c r="H19" s="391"/>
      <c r="I19" s="397"/>
      <c r="J19" s="397"/>
      <c r="K19" s="392"/>
      <c r="L19" s="392"/>
      <c r="M19" s="392"/>
      <c r="N19" s="392"/>
    </row>
    <row r="20" spans="1:14" ht="15">
      <c r="A20" s="393"/>
      <c r="B20" s="387" t="s">
        <v>1315</v>
      </c>
      <c r="C20" s="388"/>
      <c r="D20" s="381">
        <v>10</v>
      </c>
      <c r="E20" s="542" t="s">
        <v>1316</v>
      </c>
      <c r="F20" s="541"/>
      <c r="G20" s="391">
        <f>H20+I20+J20+K20</f>
        <v>30</v>
      </c>
      <c r="H20" s="391">
        <v>30</v>
      </c>
      <c r="I20" s="391"/>
      <c r="J20" s="391"/>
      <c r="K20" s="392"/>
      <c r="L20" s="392">
        <v>12</v>
      </c>
      <c r="M20" s="392">
        <v>12</v>
      </c>
      <c r="N20" s="392">
        <v>13</v>
      </c>
    </row>
    <row r="21" spans="1:14" ht="15">
      <c r="A21" s="393" t="s">
        <v>1317</v>
      </c>
      <c r="B21" s="395"/>
      <c r="C21" s="395"/>
      <c r="D21" s="381">
        <v>11</v>
      </c>
      <c r="E21" s="543"/>
      <c r="F21" s="544">
        <f aca="true" t="shared" si="9" ref="F21:N21">F22+F32+F34+F36+F38</f>
        <v>0</v>
      </c>
      <c r="G21" s="384">
        <f t="shared" si="9"/>
        <v>4610</v>
      </c>
      <c r="H21" s="384">
        <f t="shared" si="9"/>
        <v>4610</v>
      </c>
      <c r="I21" s="384">
        <f t="shared" si="9"/>
        <v>0</v>
      </c>
      <c r="J21" s="384">
        <f t="shared" si="9"/>
        <v>0</v>
      </c>
      <c r="K21" s="384">
        <f t="shared" si="9"/>
        <v>0</v>
      </c>
      <c r="L21" s="384">
        <f t="shared" si="9"/>
        <v>5129</v>
      </c>
      <c r="M21" s="384">
        <f t="shared" si="9"/>
        <v>5281</v>
      </c>
      <c r="N21" s="384">
        <f t="shared" si="9"/>
        <v>5549</v>
      </c>
    </row>
    <row r="22" spans="1:14" ht="15">
      <c r="A22" s="393" t="s">
        <v>1318</v>
      </c>
      <c r="B22" s="388"/>
      <c r="C22" s="396"/>
      <c r="D22" s="381">
        <v>12</v>
      </c>
      <c r="E22" s="444" t="s">
        <v>1319</v>
      </c>
      <c r="F22" s="544">
        <f aca="true" t="shared" si="10" ref="F22:N22">SUM(F23:F31)</f>
        <v>0</v>
      </c>
      <c r="G22" s="384">
        <f t="shared" si="10"/>
        <v>4310</v>
      </c>
      <c r="H22" s="384">
        <f t="shared" si="10"/>
        <v>4310</v>
      </c>
      <c r="I22" s="384">
        <f t="shared" si="10"/>
        <v>0</v>
      </c>
      <c r="J22" s="384">
        <f t="shared" si="10"/>
        <v>0</v>
      </c>
      <c r="K22" s="384">
        <f t="shared" si="10"/>
        <v>0</v>
      </c>
      <c r="L22" s="384">
        <f t="shared" si="10"/>
        <v>4683</v>
      </c>
      <c r="M22" s="384">
        <f t="shared" si="10"/>
        <v>4822</v>
      </c>
      <c r="N22" s="384">
        <f t="shared" si="10"/>
        <v>5069</v>
      </c>
    </row>
    <row r="23" spans="1:16" ht="15">
      <c r="A23" s="398"/>
      <c r="B23" s="387" t="s">
        <v>1320</v>
      </c>
      <c r="C23" s="388"/>
      <c r="D23" s="381">
        <v>13</v>
      </c>
      <c r="E23" s="389" t="s">
        <v>1321</v>
      </c>
      <c r="F23" s="538"/>
      <c r="G23" s="391">
        <f aca="true" t="shared" si="11" ref="G23:G31">H23+I23+J23+K23</f>
        <v>550</v>
      </c>
      <c r="H23" s="391">
        <v>550</v>
      </c>
      <c r="I23" s="391"/>
      <c r="J23" s="391"/>
      <c r="K23" s="392"/>
      <c r="L23" s="392">
        <v>500</v>
      </c>
      <c r="M23" s="392">
        <v>515</v>
      </c>
      <c r="N23" s="392">
        <v>540</v>
      </c>
      <c r="O23" s="496"/>
      <c r="P23" s="496"/>
    </row>
    <row r="24" spans="1:16" ht="15">
      <c r="A24" s="398"/>
      <c r="B24" s="387" t="s">
        <v>1322</v>
      </c>
      <c r="C24" s="388"/>
      <c r="D24" s="381">
        <v>14</v>
      </c>
      <c r="E24" s="389" t="s">
        <v>1323</v>
      </c>
      <c r="F24" s="538"/>
      <c r="G24" s="391">
        <f t="shared" si="11"/>
        <v>250</v>
      </c>
      <c r="H24" s="391">
        <v>250</v>
      </c>
      <c r="I24" s="391"/>
      <c r="J24" s="391"/>
      <c r="K24" s="392"/>
      <c r="L24" s="392">
        <v>333</v>
      </c>
      <c r="M24" s="392">
        <v>342</v>
      </c>
      <c r="N24" s="392">
        <v>359</v>
      </c>
      <c r="O24" s="545"/>
      <c r="P24" s="545"/>
    </row>
    <row r="25" spans="1:14" ht="15">
      <c r="A25" s="398"/>
      <c r="B25" s="387" t="s">
        <v>1324</v>
      </c>
      <c r="C25" s="388"/>
      <c r="D25" s="381">
        <v>15</v>
      </c>
      <c r="E25" s="389" t="s">
        <v>1325</v>
      </c>
      <c r="F25" s="538"/>
      <c r="G25" s="391">
        <f t="shared" si="11"/>
        <v>0</v>
      </c>
      <c r="H25" s="391"/>
      <c r="I25" s="391"/>
      <c r="J25" s="391"/>
      <c r="K25" s="392"/>
      <c r="L25" s="392"/>
      <c r="M25" s="392"/>
      <c r="N25" s="392"/>
    </row>
    <row r="26" spans="1:14" ht="15">
      <c r="A26" s="418"/>
      <c r="B26" s="387" t="s">
        <v>1326</v>
      </c>
      <c r="C26" s="388"/>
      <c r="D26" s="381">
        <v>16</v>
      </c>
      <c r="E26" s="389" t="s">
        <v>1327</v>
      </c>
      <c r="F26" s="538"/>
      <c r="G26" s="391">
        <f t="shared" si="11"/>
        <v>3300</v>
      </c>
      <c r="H26" s="391">
        <v>3300</v>
      </c>
      <c r="I26" s="391"/>
      <c r="J26" s="391"/>
      <c r="K26" s="392"/>
      <c r="L26" s="392">
        <f>3672-100</f>
        <v>3572</v>
      </c>
      <c r="M26" s="392">
        <f>3780-100</f>
        <v>3680</v>
      </c>
      <c r="N26" s="392">
        <f>3970-100</f>
        <v>3870</v>
      </c>
    </row>
    <row r="27" spans="1:14" ht="14.25">
      <c r="A27" s="419"/>
      <c r="B27" s="387" t="s">
        <v>1328</v>
      </c>
      <c r="C27" s="388"/>
      <c r="D27" s="381">
        <v>17</v>
      </c>
      <c r="E27" s="389" t="s">
        <v>1329</v>
      </c>
      <c r="F27" s="538"/>
      <c r="G27" s="391">
        <f t="shared" si="11"/>
        <v>0</v>
      </c>
      <c r="H27" s="391"/>
      <c r="I27" s="391"/>
      <c r="J27" s="391"/>
      <c r="K27" s="392"/>
      <c r="L27" s="392"/>
      <c r="M27" s="392"/>
      <c r="N27" s="392"/>
    </row>
    <row r="28" spans="1:14" ht="14.25">
      <c r="A28" s="419"/>
      <c r="B28" s="387" t="s">
        <v>1330</v>
      </c>
      <c r="C28" s="388"/>
      <c r="D28" s="381">
        <v>18</v>
      </c>
      <c r="E28" s="389" t="s">
        <v>1331</v>
      </c>
      <c r="F28" s="538"/>
      <c r="G28" s="391">
        <f t="shared" si="11"/>
        <v>5</v>
      </c>
      <c r="H28" s="391">
        <v>5</v>
      </c>
      <c r="I28" s="391"/>
      <c r="J28" s="391"/>
      <c r="K28" s="392"/>
      <c r="L28" s="392"/>
      <c r="M28" s="392"/>
      <c r="N28" s="392"/>
    </row>
    <row r="29" spans="1:14" ht="14.25">
      <c r="A29" s="419"/>
      <c r="B29" s="387" t="s">
        <v>1332</v>
      </c>
      <c r="C29" s="388"/>
      <c r="D29" s="381">
        <v>19</v>
      </c>
      <c r="E29" s="389" t="s">
        <v>1333</v>
      </c>
      <c r="F29" s="538"/>
      <c r="G29" s="391">
        <f t="shared" si="11"/>
        <v>5</v>
      </c>
      <c r="H29" s="391">
        <v>5</v>
      </c>
      <c r="I29" s="391"/>
      <c r="J29" s="391"/>
      <c r="K29" s="392"/>
      <c r="L29" s="392"/>
      <c r="M29" s="392"/>
      <c r="N29" s="392"/>
    </row>
    <row r="30" spans="1:14" ht="14.25">
      <c r="A30" s="419"/>
      <c r="B30" s="387" t="s">
        <v>1334</v>
      </c>
      <c r="C30" s="388"/>
      <c r="D30" s="381">
        <v>20</v>
      </c>
      <c r="E30" s="389" t="s">
        <v>1335</v>
      </c>
      <c r="F30" s="538"/>
      <c r="G30" s="391">
        <f t="shared" si="11"/>
        <v>0</v>
      </c>
      <c r="H30" s="391"/>
      <c r="I30" s="391"/>
      <c r="J30" s="391"/>
      <c r="K30" s="392"/>
      <c r="L30" s="392"/>
      <c r="M30" s="392"/>
      <c r="N30" s="392"/>
    </row>
    <row r="31" spans="1:14" ht="15">
      <c r="A31" s="418"/>
      <c r="B31" s="387" t="s">
        <v>1336</v>
      </c>
      <c r="C31" s="388"/>
      <c r="D31" s="381">
        <v>21</v>
      </c>
      <c r="E31" s="444" t="s">
        <v>1337</v>
      </c>
      <c r="F31" s="544"/>
      <c r="G31" s="391">
        <f t="shared" si="11"/>
        <v>200</v>
      </c>
      <c r="H31" s="391">
        <v>200</v>
      </c>
      <c r="I31" s="391"/>
      <c r="J31" s="391"/>
      <c r="K31" s="392"/>
      <c r="L31" s="392">
        <v>278</v>
      </c>
      <c r="M31" s="392">
        <v>285</v>
      </c>
      <c r="N31" s="392">
        <v>300</v>
      </c>
    </row>
    <row r="32" spans="1:14" ht="15">
      <c r="A32" s="398" t="s">
        <v>1338</v>
      </c>
      <c r="B32" s="388"/>
      <c r="C32" s="420"/>
      <c r="D32" s="381">
        <v>22</v>
      </c>
      <c r="E32" s="389" t="s">
        <v>1339</v>
      </c>
      <c r="F32" s="538">
        <f aca="true" t="shared" si="12" ref="F32:N32">SUM(F33)</f>
        <v>0</v>
      </c>
      <c r="G32" s="384">
        <f t="shared" si="12"/>
        <v>0</v>
      </c>
      <c r="H32" s="384">
        <f t="shared" si="12"/>
        <v>0</v>
      </c>
      <c r="I32" s="384">
        <f t="shared" si="12"/>
        <v>0</v>
      </c>
      <c r="J32" s="384">
        <f t="shared" si="12"/>
        <v>0</v>
      </c>
      <c r="K32" s="384">
        <f t="shared" si="12"/>
        <v>0</v>
      </c>
      <c r="L32" s="384">
        <f t="shared" si="12"/>
        <v>0</v>
      </c>
      <c r="M32" s="384">
        <f t="shared" si="12"/>
        <v>0</v>
      </c>
      <c r="N32" s="384">
        <f t="shared" si="12"/>
        <v>0</v>
      </c>
    </row>
    <row r="33" spans="1:14" ht="15">
      <c r="A33" s="418"/>
      <c r="B33" s="395" t="s">
        <v>1340</v>
      </c>
      <c r="C33" s="388"/>
      <c r="D33" s="381">
        <v>23</v>
      </c>
      <c r="E33" s="389" t="s">
        <v>1341</v>
      </c>
      <c r="F33" s="538"/>
      <c r="G33" s="391">
        <f>H33+I33+J33+K33</f>
        <v>0</v>
      </c>
      <c r="H33" s="391"/>
      <c r="I33" s="391"/>
      <c r="J33" s="391"/>
      <c r="K33" s="392"/>
      <c r="L33" s="392"/>
      <c r="M33" s="392"/>
      <c r="N33" s="392"/>
    </row>
    <row r="34" spans="1:14" ht="15">
      <c r="A34" s="398" t="s">
        <v>1342</v>
      </c>
      <c r="B34" s="388"/>
      <c r="C34" s="395"/>
      <c r="D34" s="381">
        <v>24</v>
      </c>
      <c r="E34" s="389" t="s">
        <v>1343</v>
      </c>
      <c r="F34" s="538">
        <f aca="true" t="shared" si="13" ref="F34:N34">SUM(F35)</f>
        <v>0</v>
      </c>
      <c r="G34" s="384">
        <f t="shared" si="13"/>
        <v>0</v>
      </c>
      <c r="H34" s="384">
        <f t="shared" si="13"/>
        <v>0</v>
      </c>
      <c r="I34" s="384">
        <f t="shared" si="13"/>
        <v>0</v>
      </c>
      <c r="J34" s="384">
        <f t="shared" si="13"/>
        <v>0</v>
      </c>
      <c r="K34" s="384">
        <f t="shared" si="13"/>
        <v>0</v>
      </c>
      <c r="L34" s="384">
        <f t="shared" si="13"/>
        <v>0</v>
      </c>
      <c r="M34" s="384">
        <f t="shared" si="13"/>
        <v>0</v>
      </c>
      <c r="N34" s="384">
        <f t="shared" si="13"/>
        <v>0</v>
      </c>
    </row>
    <row r="35" spans="1:14" ht="15">
      <c r="A35" s="398"/>
      <c r="B35" s="395" t="s">
        <v>1344</v>
      </c>
      <c r="C35" s="388"/>
      <c r="D35" s="381">
        <v>25</v>
      </c>
      <c r="E35" s="389" t="s">
        <v>1345</v>
      </c>
      <c r="F35" s="538"/>
      <c r="G35" s="391">
        <f>H35+I35+J35+K35</f>
        <v>0</v>
      </c>
      <c r="H35" s="391"/>
      <c r="I35" s="391"/>
      <c r="J35" s="391"/>
      <c r="K35" s="391"/>
      <c r="L35" s="391"/>
      <c r="M35" s="391"/>
      <c r="N35" s="391"/>
    </row>
    <row r="36" spans="1:14" ht="15">
      <c r="A36" s="398" t="s">
        <v>1346</v>
      </c>
      <c r="B36" s="388"/>
      <c r="C36" s="395"/>
      <c r="D36" s="381">
        <v>26</v>
      </c>
      <c r="E36" s="389" t="s">
        <v>1347</v>
      </c>
      <c r="F36" s="538">
        <f aca="true" t="shared" si="14" ref="F36:N36">SUM(F37)</f>
        <v>0</v>
      </c>
      <c r="G36" s="384">
        <f t="shared" si="14"/>
        <v>100</v>
      </c>
      <c r="H36" s="384">
        <f t="shared" si="14"/>
        <v>100</v>
      </c>
      <c r="I36" s="384">
        <f t="shared" si="14"/>
        <v>0</v>
      </c>
      <c r="J36" s="384">
        <f t="shared" si="14"/>
        <v>0</v>
      </c>
      <c r="K36" s="384">
        <f t="shared" si="14"/>
        <v>0</v>
      </c>
      <c r="L36" s="384">
        <f t="shared" si="14"/>
        <v>112</v>
      </c>
      <c r="M36" s="384">
        <f t="shared" si="14"/>
        <v>114</v>
      </c>
      <c r="N36" s="384">
        <f t="shared" si="14"/>
        <v>120</v>
      </c>
    </row>
    <row r="37" spans="1:14" ht="15">
      <c r="A37" s="398"/>
      <c r="B37" s="387" t="s">
        <v>1348</v>
      </c>
      <c r="C37" s="388"/>
      <c r="D37" s="381">
        <v>27</v>
      </c>
      <c r="E37" s="389" t="s">
        <v>1349</v>
      </c>
      <c r="F37" s="538"/>
      <c r="G37" s="391">
        <f>H37+I37+J37+K37</f>
        <v>100</v>
      </c>
      <c r="H37" s="391">
        <v>100</v>
      </c>
      <c r="I37" s="391"/>
      <c r="J37" s="391"/>
      <c r="K37" s="391"/>
      <c r="L37" s="391">
        <v>112</v>
      </c>
      <c r="M37" s="391">
        <v>114</v>
      </c>
      <c r="N37" s="391">
        <v>120</v>
      </c>
    </row>
    <row r="38" spans="1:14" ht="15">
      <c r="A38" s="385" t="s">
        <v>1350</v>
      </c>
      <c r="B38" s="386"/>
      <c r="C38" s="386"/>
      <c r="D38" s="381">
        <v>28</v>
      </c>
      <c r="E38" s="389" t="s">
        <v>1351</v>
      </c>
      <c r="F38" s="538">
        <f aca="true" t="shared" si="15" ref="F38:N38">SUM(F39:F42)</f>
        <v>0</v>
      </c>
      <c r="G38" s="384">
        <f t="shared" si="15"/>
        <v>200</v>
      </c>
      <c r="H38" s="384">
        <f t="shared" si="15"/>
        <v>200</v>
      </c>
      <c r="I38" s="384">
        <f t="shared" si="15"/>
        <v>0</v>
      </c>
      <c r="J38" s="384">
        <f t="shared" si="15"/>
        <v>0</v>
      </c>
      <c r="K38" s="384">
        <f t="shared" si="15"/>
        <v>0</v>
      </c>
      <c r="L38" s="384">
        <f t="shared" si="15"/>
        <v>334</v>
      </c>
      <c r="M38" s="384">
        <f t="shared" si="15"/>
        <v>345</v>
      </c>
      <c r="N38" s="384">
        <f t="shared" si="15"/>
        <v>360</v>
      </c>
    </row>
    <row r="39" spans="1:14" ht="15">
      <c r="A39" s="385"/>
      <c r="B39" s="387" t="s">
        <v>1352</v>
      </c>
      <c r="C39" s="388"/>
      <c r="D39" s="381">
        <v>29</v>
      </c>
      <c r="E39" s="389" t="s">
        <v>1353</v>
      </c>
      <c r="F39" s="538"/>
      <c r="G39" s="391">
        <f>H39+I39+J39+K39</f>
        <v>0</v>
      </c>
      <c r="H39" s="391"/>
      <c r="I39" s="391"/>
      <c r="J39" s="391"/>
      <c r="K39" s="391"/>
      <c r="L39" s="391"/>
      <c r="M39" s="391"/>
      <c r="N39" s="391"/>
    </row>
    <row r="40" spans="1:14" ht="28.5" customHeight="1">
      <c r="A40" s="385"/>
      <c r="B40" s="421" t="s">
        <v>1354</v>
      </c>
      <c r="C40" s="421"/>
      <c r="D40" s="381">
        <v>30</v>
      </c>
      <c r="E40" s="422" t="s">
        <v>1355</v>
      </c>
      <c r="F40" s="538"/>
      <c r="G40" s="391">
        <f>H40+I40+J40+K40</f>
        <v>0</v>
      </c>
      <c r="H40" s="391"/>
      <c r="I40" s="391"/>
      <c r="J40" s="391"/>
      <c r="K40" s="391"/>
      <c r="L40" s="391"/>
      <c r="M40" s="391"/>
      <c r="N40" s="391"/>
    </row>
    <row r="41" spans="1:14" ht="20.25" customHeight="1">
      <c r="A41" s="385"/>
      <c r="B41" s="423" t="s">
        <v>1356</v>
      </c>
      <c r="C41" s="155"/>
      <c r="D41" s="381">
        <v>31</v>
      </c>
      <c r="E41" s="422" t="s">
        <v>1357</v>
      </c>
      <c r="F41" s="538"/>
      <c r="G41" s="391">
        <f>H41+I41+J41+K41</f>
        <v>0</v>
      </c>
      <c r="H41" s="391"/>
      <c r="I41" s="391"/>
      <c r="J41" s="391"/>
      <c r="K41" s="391"/>
      <c r="L41" s="391"/>
      <c r="M41" s="391"/>
      <c r="N41" s="391"/>
    </row>
    <row r="42" spans="1:14" ht="15">
      <c r="A42" s="385"/>
      <c r="B42" s="387" t="s">
        <v>1358</v>
      </c>
      <c r="C42" s="388"/>
      <c r="D42" s="381">
        <v>32</v>
      </c>
      <c r="E42" s="389" t="s">
        <v>1359</v>
      </c>
      <c r="F42" s="538"/>
      <c r="G42" s="391">
        <f>H42+I42+J42+K42</f>
        <v>200</v>
      </c>
      <c r="H42" s="391">
        <v>200</v>
      </c>
      <c r="I42" s="391"/>
      <c r="J42" s="391"/>
      <c r="K42" s="392"/>
      <c r="L42" s="392">
        <v>334</v>
      </c>
      <c r="M42" s="392">
        <v>345</v>
      </c>
      <c r="N42" s="392">
        <v>360</v>
      </c>
    </row>
    <row r="43" spans="1:14" ht="18">
      <c r="A43" s="424" t="s">
        <v>1360</v>
      </c>
      <c r="B43" s="306"/>
      <c r="C43" s="425"/>
      <c r="D43" s="381">
        <v>33</v>
      </c>
      <c r="E43" s="389"/>
      <c r="F43" s="538">
        <f aca="true" t="shared" si="16" ref="F43:N43">F44</f>
        <v>0</v>
      </c>
      <c r="G43" s="384">
        <f t="shared" si="16"/>
        <v>0</v>
      </c>
      <c r="H43" s="384">
        <f t="shared" si="16"/>
        <v>0</v>
      </c>
      <c r="I43" s="384">
        <f t="shared" si="16"/>
        <v>0</v>
      </c>
      <c r="J43" s="384">
        <f t="shared" si="16"/>
        <v>0</v>
      </c>
      <c r="K43" s="384">
        <f t="shared" si="16"/>
        <v>0</v>
      </c>
      <c r="L43" s="384">
        <f t="shared" si="16"/>
        <v>0</v>
      </c>
      <c r="M43" s="384">
        <f t="shared" si="16"/>
        <v>0</v>
      </c>
      <c r="N43" s="384">
        <f t="shared" si="16"/>
        <v>0</v>
      </c>
    </row>
    <row r="44" spans="1:14" ht="15">
      <c r="A44" s="398" t="s">
        <v>1361</v>
      </c>
      <c r="B44" s="388"/>
      <c r="C44" s="395"/>
      <c r="D44" s="381">
        <v>34</v>
      </c>
      <c r="E44" s="389" t="s">
        <v>1362</v>
      </c>
      <c r="F44" s="538">
        <f aca="true" t="shared" si="17" ref="F44:N44">SUM(F45:F46)</f>
        <v>0</v>
      </c>
      <c r="G44" s="384">
        <f t="shared" si="17"/>
        <v>0</v>
      </c>
      <c r="H44" s="384">
        <f t="shared" si="17"/>
        <v>0</v>
      </c>
      <c r="I44" s="384">
        <f t="shared" si="17"/>
        <v>0</v>
      </c>
      <c r="J44" s="384">
        <f t="shared" si="17"/>
        <v>0</v>
      </c>
      <c r="K44" s="384">
        <f t="shared" si="17"/>
        <v>0</v>
      </c>
      <c r="L44" s="384">
        <f t="shared" si="17"/>
        <v>0</v>
      </c>
      <c r="M44" s="384">
        <f t="shared" si="17"/>
        <v>0</v>
      </c>
      <c r="N44" s="384">
        <f t="shared" si="17"/>
        <v>0</v>
      </c>
    </row>
    <row r="45" spans="1:14" ht="15">
      <c r="A45" s="398"/>
      <c r="B45" s="395" t="s">
        <v>1363</v>
      </c>
      <c r="C45" s="388"/>
      <c r="D45" s="381">
        <v>35</v>
      </c>
      <c r="E45" s="389" t="s">
        <v>1364</v>
      </c>
      <c r="F45" s="538"/>
      <c r="G45" s="391">
        <f>H45+I45+J45+K45</f>
        <v>0</v>
      </c>
      <c r="H45" s="391"/>
      <c r="I45" s="391"/>
      <c r="J45" s="391"/>
      <c r="K45" s="392"/>
      <c r="L45" s="392"/>
      <c r="M45" s="392"/>
      <c r="N45" s="392"/>
    </row>
    <row r="46" spans="1:14" ht="15">
      <c r="A46" s="398"/>
      <c r="B46" s="395" t="s">
        <v>1365</v>
      </c>
      <c r="C46" s="388"/>
      <c r="D46" s="381">
        <v>36</v>
      </c>
      <c r="E46" s="389" t="s">
        <v>1366</v>
      </c>
      <c r="F46" s="538"/>
      <c r="G46" s="391">
        <f>H46+I46+J46+K46</f>
        <v>0</v>
      </c>
      <c r="H46" s="391"/>
      <c r="I46" s="391"/>
      <c r="J46" s="391"/>
      <c r="K46" s="392"/>
      <c r="L46" s="392"/>
      <c r="M46" s="392"/>
      <c r="N46" s="392"/>
    </row>
    <row r="47" spans="1:14" ht="18">
      <c r="A47" s="426" t="s">
        <v>1367</v>
      </c>
      <c r="B47" s="395"/>
      <c r="C47" s="395"/>
      <c r="D47" s="381">
        <v>37</v>
      </c>
      <c r="E47" s="389"/>
      <c r="F47" s="538">
        <f aca="true" t="shared" si="18" ref="F47:N47">F48</f>
        <v>0</v>
      </c>
      <c r="G47" s="384">
        <f t="shared" si="18"/>
        <v>0</v>
      </c>
      <c r="H47" s="384">
        <f t="shared" si="18"/>
        <v>0</v>
      </c>
      <c r="I47" s="384">
        <f t="shared" si="18"/>
        <v>0</v>
      </c>
      <c r="J47" s="384">
        <f t="shared" si="18"/>
        <v>0</v>
      </c>
      <c r="K47" s="384">
        <f t="shared" si="18"/>
        <v>0</v>
      </c>
      <c r="L47" s="384">
        <f t="shared" si="18"/>
        <v>0</v>
      </c>
      <c r="M47" s="384">
        <f t="shared" si="18"/>
        <v>0</v>
      </c>
      <c r="N47" s="384">
        <f t="shared" si="18"/>
        <v>0</v>
      </c>
    </row>
    <row r="48" spans="1:14" ht="15">
      <c r="A48" s="385" t="s">
        <v>1368</v>
      </c>
      <c r="B48" s="388"/>
      <c r="C48" s="395"/>
      <c r="D48" s="381">
        <v>38</v>
      </c>
      <c r="E48" s="444" t="s">
        <v>1369</v>
      </c>
      <c r="F48" s="544">
        <f aca="true" t="shared" si="19" ref="F48:N48">SUM(F49:F50)</f>
        <v>0</v>
      </c>
      <c r="G48" s="384">
        <f t="shared" si="19"/>
        <v>0</v>
      </c>
      <c r="H48" s="384">
        <f t="shared" si="19"/>
        <v>0</v>
      </c>
      <c r="I48" s="384">
        <f t="shared" si="19"/>
        <v>0</v>
      </c>
      <c r="J48" s="384">
        <f t="shared" si="19"/>
        <v>0</v>
      </c>
      <c r="K48" s="384">
        <f t="shared" si="19"/>
        <v>0</v>
      </c>
      <c r="L48" s="384">
        <f t="shared" si="19"/>
        <v>0</v>
      </c>
      <c r="M48" s="384">
        <f t="shared" si="19"/>
        <v>0</v>
      </c>
      <c r="N48" s="384">
        <f t="shared" si="19"/>
        <v>0</v>
      </c>
    </row>
    <row r="49" spans="1:14" ht="15">
      <c r="A49" s="393"/>
      <c r="B49" s="387" t="s">
        <v>1370</v>
      </c>
      <c r="C49" s="388"/>
      <c r="D49" s="381">
        <v>39</v>
      </c>
      <c r="E49" s="389" t="s">
        <v>1371</v>
      </c>
      <c r="F49" s="538"/>
      <c r="G49" s="391">
        <f>H49+I49+J49+K49</f>
        <v>0</v>
      </c>
      <c r="H49" s="391"/>
      <c r="I49" s="391"/>
      <c r="J49" s="391"/>
      <c r="K49" s="391"/>
      <c r="L49" s="391"/>
      <c r="M49" s="391"/>
      <c r="N49" s="391"/>
    </row>
    <row r="50" spans="1:14" ht="16.5" customHeight="1">
      <c r="A50" s="393"/>
      <c r="B50" s="429" t="s">
        <v>1372</v>
      </c>
      <c r="C50" s="429"/>
      <c r="D50" s="381">
        <v>40</v>
      </c>
      <c r="E50" s="389" t="s">
        <v>1373</v>
      </c>
      <c r="F50" s="538"/>
      <c r="G50" s="391">
        <f>H50+I50+J50+K50</f>
        <v>0</v>
      </c>
      <c r="H50" s="391"/>
      <c r="I50" s="391"/>
      <c r="J50" s="391"/>
      <c r="K50" s="391"/>
      <c r="L50" s="391"/>
      <c r="M50" s="391"/>
      <c r="N50" s="391"/>
    </row>
    <row r="51" spans="1:14" ht="15">
      <c r="A51" s="393"/>
      <c r="B51" s="387"/>
      <c r="C51" s="388"/>
      <c r="D51" s="381">
        <v>41</v>
      </c>
      <c r="E51" s="389"/>
      <c r="F51" s="538"/>
      <c r="G51" s="391"/>
      <c r="H51" s="391"/>
      <c r="I51" s="391"/>
      <c r="J51" s="391"/>
      <c r="K51" s="391"/>
      <c r="L51" s="391"/>
      <c r="M51" s="391"/>
      <c r="N51" s="391"/>
    </row>
    <row r="52" spans="1:17" s="416" customFormat="1" ht="18">
      <c r="A52" s="431" t="s">
        <v>1376</v>
      </c>
      <c r="B52" s="371"/>
      <c r="C52" s="431"/>
      <c r="D52" s="373">
        <v>42</v>
      </c>
      <c r="E52" s="432"/>
      <c r="F52" s="546">
        <f aca="true" t="shared" si="20" ref="F52:N52">F83+F98+F102+F118+F158+F175+F204+F224+F266+F282+F297</f>
        <v>0</v>
      </c>
      <c r="G52" s="376">
        <f t="shared" si="20"/>
        <v>4850</v>
      </c>
      <c r="H52" s="376">
        <f t="shared" si="20"/>
        <v>4850</v>
      </c>
      <c r="I52" s="376">
        <f t="shared" si="20"/>
        <v>0</v>
      </c>
      <c r="J52" s="376">
        <f t="shared" si="20"/>
        <v>0</v>
      </c>
      <c r="K52" s="376">
        <f t="shared" si="20"/>
        <v>0</v>
      </c>
      <c r="L52" s="376">
        <f t="shared" si="20"/>
        <v>5408</v>
      </c>
      <c r="M52" s="376">
        <f t="shared" si="20"/>
        <v>5568</v>
      </c>
      <c r="N52" s="376">
        <f t="shared" si="20"/>
        <v>5850</v>
      </c>
      <c r="O52" s="417"/>
      <c r="P52" s="417"/>
      <c r="Q52" s="417"/>
    </row>
    <row r="53" spans="1:17" ht="15.75">
      <c r="A53" s="435" t="s">
        <v>1377</v>
      </c>
      <c r="B53" s="435"/>
      <c r="C53" s="435"/>
      <c r="D53" s="381">
        <v>43</v>
      </c>
      <c r="E53" s="547" t="s">
        <v>714</v>
      </c>
      <c r="F53" s="384">
        <f aca="true" t="shared" si="21" ref="F53:N53">F54+F55+F56+F65+F69+F61</f>
        <v>0</v>
      </c>
      <c r="G53" s="384">
        <f t="shared" si="21"/>
        <v>4850</v>
      </c>
      <c r="H53" s="384">
        <f t="shared" si="21"/>
        <v>4850</v>
      </c>
      <c r="I53" s="384">
        <f t="shared" si="21"/>
        <v>0</v>
      </c>
      <c r="J53" s="384">
        <f t="shared" si="21"/>
        <v>0</v>
      </c>
      <c r="K53" s="384">
        <f t="shared" si="21"/>
        <v>0</v>
      </c>
      <c r="L53" s="384">
        <f t="shared" si="21"/>
        <v>5408</v>
      </c>
      <c r="M53" s="384">
        <f t="shared" si="21"/>
        <v>5568</v>
      </c>
      <c r="N53" s="384">
        <f t="shared" si="21"/>
        <v>5850</v>
      </c>
      <c r="O53" s="345"/>
      <c r="P53" s="345"/>
      <c r="Q53" s="345"/>
    </row>
    <row r="54" spans="1:17" ht="15">
      <c r="A54" s="393" t="s">
        <v>1378</v>
      </c>
      <c r="B54" s="437"/>
      <c r="C54" s="437"/>
      <c r="D54" s="381">
        <v>44</v>
      </c>
      <c r="E54" s="547">
        <v>10</v>
      </c>
      <c r="F54" s="548">
        <f aca="true" t="shared" si="22" ref="F54:N54">F85+F104+F120+F160+F177+F206+F226+F252+F268+F284+F299</f>
        <v>0</v>
      </c>
      <c r="G54" s="384">
        <f t="shared" si="22"/>
        <v>75</v>
      </c>
      <c r="H54" s="384">
        <f t="shared" si="22"/>
        <v>75</v>
      </c>
      <c r="I54" s="384">
        <f t="shared" si="22"/>
        <v>0</v>
      </c>
      <c r="J54" s="384">
        <f t="shared" si="22"/>
        <v>0</v>
      </c>
      <c r="K54" s="384">
        <f t="shared" si="22"/>
        <v>0</v>
      </c>
      <c r="L54" s="384">
        <f t="shared" si="22"/>
        <v>83</v>
      </c>
      <c r="M54" s="384">
        <f t="shared" si="22"/>
        <v>85</v>
      </c>
      <c r="N54" s="384">
        <f t="shared" si="22"/>
        <v>88</v>
      </c>
      <c r="O54" s="345"/>
      <c r="P54" s="345"/>
      <c r="Q54" s="345"/>
    </row>
    <row r="55" spans="1:14" ht="15">
      <c r="A55" s="385" t="s">
        <v>1379</v>
      </c>
      <c r="B55" s="385"/>
      <c r="C55" s="439"/>
      <c r="D55" s="381">
        <v>45</v>
      </c>
      <c r="E55" s="549">
        <v>20</v>
      </c>
      <c r="F55" s="550">
        <f aca="true" t="shared" si="23" ref="F55:N55">F86+F105+F121+F161+F178+F207+F227+F253+F285+F300</f>
        <v>0</v>
      </c>
      <c r="G55" s="384">
        <f t="shared" si="23"/>
        <v>4595</v>
      </c>
      <c r="H55" s="384">
        <f t="shared" si="23"/>
        <v>4595</v>
      </c>
      <c r="I55" s="384">
        <f t="shared" si="23"/>
        <v>0</v>
      </c>
      <c r="J55" s="384">
        <f t="shared" si="23"/>
        <v>0</v>
      </c>
      <c r="K55" s="384">
        <f t="shared" si="23"/>
        <v>0</v>
      </c>
      <c r="L55" s="384">
        <f t="shared" si="23"/>
        <v>5325</v>
      </c>
      <c r="M55" s="384">
        <f t="shared" si="23"/>
        <v>5483</v>
      </c>
      <c r="N55" s="384">
        <f t="shared" si="23"/>
        <v>5762</v>
      </c>
    </row>
    <row r="56" spans="1:14" ht="15">
      <c r="A56" s="437" t="s">
        <v>1380</v>
      </c>
      <c r="B56" s="388"/>
      <c r="C56" s="437"/>
      <c r="D56" s="381">
        <v>46</v>
      </c>
      <c r="E56" s="444">
        <v>30</v>
      </c>
      <c r="F56" s="544">
        <f aca="true" t="shared" si="24" ref="F56:N56">F57</f>
        <v>0</v>
      </c>
      <c r="G56" s="384">
        <f t="shared" si="24"/>
        <v>0</v>
      </c>
      <c r="H56" s="384">
        <f t="shared" si="24"/>
        <v>0</v>
      </c>
      <c r="I56" s="384">
        <f t="shared" si="24"/>
        <v>0</v>
      </c>
      <c r="J56" s="384">
        <f t="shared" si="24"/>
        <v>0</v>
      </c>
      <c r="K56" s="384">
        <f t="shared" si="24"/>
        <v>0</v>
      </c>
      <c r="L56" s="384">
        <f t="shared" si="24"/>
        <v>0</v>
      </c>
      <c r="M56" s="384">
        <f t="shared" si="24"/>
        <v>0</v>
      </c>
      <c r="N56" s="384">
        <f t="shared" si="24"/>
        <v>0</v>
      </c>
    </row>
    <row r="57" spans="1:14" ht="15">
      <c r="A57" s="437"/>
      <c r="B57" s="442" t="s">
        <v>1381</v>
      </c>
      <c r="C57" s="442"/>
      <c r="D57" s="381">
        <v>47</v>
      </c>
      <c r="E57" s="542" t="s">
        <v>1382</v>
      </c>
      <c r="F57" s="541"/>
      <c r="G57" s="384">
        <f>H57+I57+J57+K57</f>
        <v>0</v>
      </c>
      <c r="H57" s="384"/>
      <c r="I57" s="384"/>
      <c r="J57" s="384"/>
      <c r="K57" s="384"/>
      <c r="L57" s="384"/>
      <c r="M57" s="384"/>
      <c r="N57" s="384"/>
    </row>
    <row r="58" spans="1:14" ht="15">
      <c r="A58" s="385" t="s">
        <v>1411</v>
      </c>
      <c r="B58" s="464"/>
      <c r="C58" s="464"/>
      <c r="D58" s="381">
        <v>48</v>
      </c>
      <c r="E58" s="444">
        <v>51</v>
      </c>
      <c r="F58" s="544">
        <f aca="true" t="shared" si="25" ref="F58:N59">SUM(F59)</f>
        <v>0</v>
      </c>
      <c r="G58" s="384">
        <f t="shared" si="25"/>
        <v>0</v>
      </c>
      <c r="H58" s="384">
        <f t="shared" si="25"/>
        <v>0</v>
      </c>
      <c r="I58" s="384">
        <f t="shared" si="25"/>
        <v>0</v>
      </c>
      <c r="J58" s="384">
        <f t="shared" si="25"/>
        <v>0</v>
      </c>
      <c r="K58" s="384">
        <f t="shared" si="25"/>
        <v>0</v>
      </c>
      <c r="L58" s="384">
        <f t="shared" si="25"/>
        <v>0</v>
      </c>
      <c r="M58" s="384">
        <f t="shared" si="25"/>
        <v>0</v>
      </c>
      <c r="N58" s="384">
        <f t="shared" si="25"/>
        <v>0</v>
      </c>
    </row>
    <row r="59" spans="1:14" ht="15">
      <c r="A59" s="385"/>
      <c r="B59" s="385" t="s">
        <v>1412</v>
      </c>
      <c r="C59" s="480"/>
      <c r="D59" s="381">
        <v>49</v>
      </c>
      <c r="E59" s="444" t="s">
        <v>1413</v>
      </c>
      <c r="F59" s="544">
        <f t="shared" si="25"/>
        <v>0</v>
      </c>
      <c r="G59" s="384">
        <f t="shared" si="25"/>
        <v>0</v>
      </c>
      <c r="H59" s="384">
        <f t="shared" si="25"/>
        <v>0</v>
      </c>
      <c r="I59" s="384">
        <f t="shared" si="25"/>
        <v>0</v>
      </c>
      <c r="J59" s="384">
        <f t="shared" si="25"/>
        <v>0</v>
      </c>
      <c r="K59" s="384">
        <f t="shared" si="25"/>
        <v>0</v>
      </c>
      <c r="L59" s="384">
        <f t="shared" si="25"/>
        <v>0</v>
      </c>
      <c r="M59" s="384">
        <f t="shared" si="25"/>
        <v>0</v>
      </c>
      <c r="N59" s="384">
        <f t="shared" si="25"/>
        <v>0</v>
      </c>
    </row>
    <row r="60" spans="1:16" ht="15">
      <c r="A60" s="385"/>
      <c r="B60" s="385"/>
      <c r="C60" s="387" t="s">
        <v>1414</v>
      </c>
      <c r="D60" s="381">
        <v>50</v>
      </c>
      <c r="E60" s="444" t="s">
        <v>1415</v>
      </c>
      <c r="F60" s="544">
        <f>F124</f>
        <v>0</v>
      </c>
      <c r="G60" s="454">
        <f>SUM(H60:K60)</f>
        <v>0</v>
      </c>
      <c r="H60" s="454">
        <f aca="true" t="shared" si="26" ref="H60:N60">H124</f>
        <v>0</v>
      </c>
      <c r="I60" s="454">
        <f t="shared" si="26"/>
        <v>0</v>
      </c>
      <c r="J60" s="454">
        <f t="shared" si="26"/>
        <v>0</v>
      </c>
      <c r="K60" s="454">
        <f t="shared" si="26"/>
        <v>0</v>
      </c>
      <c r="L60" s="454">
        <f t="shared" si="26"/>
        <v>0</v>
      </c>
      <c r="M60" s="454">
        <f t="shared" si="26"/>
        <v>0</v>
      </c>
      <c r="N60" s="454">
        <f t="shared" si="26"/>
        <v>0</v>
      </c>
      <c r="P60" s="345"/>
    </row>
    <row r="61" spans="1:14" ht="15">
      <c r="A61" s="385" t="s">
        <v>1416</v>
      </c>
      <c r="B61" s="464"/>
      <c r="C61" s="464"/>
      <c r="D61" s="381">
        <v>51</v>
      </c>
      <c r="E61" s="444">
        <v>55</v>
      </c>
      <c r="F61" s="544">
        <f aca="true" t="shared" si="27" ref="F61:N61">F62</f>
        <v>0</v>
      </c>
      <c r="G61" s="544">
        <f t="shared" si="27"/>
        <v>150</v>
      </c>
      <c r="H61" s="544">
        <f t="shared" si="27"/>
        <v>150</v>
      </c>
      <c r="I61" s="544">
        <f t="shared" si="27"/>
        <v>0</v>
      </c>
      <c r="J61" s="544">
        <f t="shared" si="27"/>
        <v>0</v>
      </c>
      <c r="K61" s="544">
        <f t="shared" si="27"/>
        <v>0</v>
      </c>
      <c r="L61" s="544">
        <f t="shared" si="27"/>
        <v>0</v>
      </c>
      <c r="M61" s="544">
        <f t="shared" si="27"/>
        <v>0</v>
      </c>
      <c r="N61" s="544">
        <f t="shared" si="27"/>
        <v>0</v>
      </c>
    </row>
    <row r="62" spans="1:14" ht="15">
      <c r="A62" s="385"/>
      <c r="B62" s="437" t="s">
        <v>1417</v>
      </c>
      <c r="C62" s="463"/>
      <c r="D62" s="381">
        <v>52</v>
      </c>
      <c r="E62" s="444" t="s">
        <v>1418</v>
      </c>
      <c r="F62" s="544">
        <f aca="true" t="shared" si="28" ref="F62:N62">F63+F64</f>
        <v>0</v>
      </c>
      <c r="G62" s="544">
        <f t="shared" si="28"/>
        <v>150</v>
      </c>
      <c r="H62" s="544">
        <f t="shared" si="28"/>
        <v>150</v>
      </c>
      <c r="I62" s="544">
        <f t="shared" si="28"/>
        <v>0</v>
      </c>
      <c r="J62" s="544">
        <f t="shared" si="28"/>
        <v>0</v>
      </c>
      <c r="K62" s="544">
        <f t="shared" si="28"/>
        <v>0</v>
      </c>
      <c r="L62" s="544">
        <f t="shared" si="28"/>
        <v>0</v>
      </c>
      <c r="M62" s="544">
        <f t="shared" si="28"/>
        <v>0</v>
      </c>
      <c r="N62" s="544">
        <f t="shared" si="28"/>
        <v>0</v>
      </c>
    </row>
    <row r="63" spans="1:14" ht="15">
      <c r="A63" s="385"/>
      <c r="B63" s="437"/>
      <c r="C63" s="387" t="s">
        <v>1419</v>
      </c>
      <c r="D63" s="381">
        <v>53</v>
      </c>
      <c r="E63" s="444" t="s">
        <v>1420</v>
      </c>
      <c r="F63" s="544"/>
      <c r="G63" s="454">
        <f>H63+I63+J63+K63</f>
        <v>0</v>
      </c>
      <c r="H63" s="454"/>
      <c r="I63" s="454"/>
      <c r="J63" s="454"/>
      <c r="K63" s="454"/>
      <c r="L63" s="454"/>
      <c r="M63" s="454"/>
      <c r="N63" s="454"/>
    </row>
    <row r="64" spans="1:14" ht="15">
      <c r="A64" s="385"/>
      <c r="B64" s="437"/>
      <c r="C64" s="387" t="s">
        <v>1529</v>
      </c>
      <c r="D64" s="381">
        <v>54</v>
      </c>
      <c r="E64" s="444" t="s">
        <v>1530</v>
      </c>
      <c r="F64" s="544"/>
      <c r="G64" s="454">
        <f>H64+I64+J64+K64</f>
        <v>150</v>
      </c>
      <c r="H64" s="454">
        <f aca="true" t="shared" si="29" ref="H64:N64">H128</f>
        <v>150</v>
      </c>
      <c r="I64" s="454">
        <f t="shared" si="29"/>
        <v>0</v>
      </c>
      <c r="J64" s="454">
        <f t="shared" si="29"/>
        <v>0</v>
      </c>
      <c r="K64" s="454">
        <f t="shared" si="29"/>
        <v>0</v>
      </c>
      <c r="L64" s="454">
        <f t="shared" si="29"/>
        <v>0</v>
      </c>
      <c r="M64" s="454">
        <f t="shared" si="29"/>
        <v>0</v>
      </c>
      <c r="N64" s="454">
        <f t="shared" si="29"/>
        <v>0</v>
      </c>
    </row>
    <row r="65" spans="1:14" ht="15">
      <c r="A65" s="385" t="s">
        <v>1421</v>
      </c>
      <c r="B65" s="464"/>
      <c r="C65" s="464"/>
      <c r="D65" s="381">
        <v>55</v>
      </c>
      <c r="E65" s="444">
        <v>57</v>
      </c>
      <c r="F65" s="544">
        <f aca="true" t="shared" si="30" ref="F65:N65">SUM(F66:F67)</f>
        <v>0</v>
      </c>
      <c r="G65" s="384">
        <f t="shared" si="30"/>
        <v>10</v>
      </c>
      <c r="H65" s="384">
        <f t="shared" si="30"/>
        <v>10</v>
      </c>
      <c r="I65" s="384">
        <f t="shared" si="30"/>
        <v>0</v>
      </c>
      <c r="J65" s="384">
        <f t="shared" si="30"/>
        <v>0</v>
      </c>
      <c r="K65" s="384">
        <f t="shared" si="30"/>
        <v>0</v>
      </c>
      <c r="L65" s="384">
        <f t="shared" si="30"/>
        <v>0</v>
      </c>
      <c r="M65" s="384">
        <f t="shared" si="30"/>
        <v>0</v>
      </c>
      <c r="N65" s="384">
        <f t="shared" si="30"/>
        <v>0</v>
      </c>
    </row>
    <row r="66" spans="1:14" ht="15">
      <c r="A66" s="385"/>
      <c r="B66" s="437" t="s">
        <v>1422</v>
      </c>
      <c r="C66" s="463"/>
      <c r="D66" s="381">
        <v>56</v>
      </c>
      <c r="E66" s="444" t="s">
        <v>1423</v>
      </c>
      <c r="F66" s="544"/>
      <c r="G66" s="384"/>
      <c r="H66" s="384"/>
      <c r="I66" s="384"/>
      <c r="J66" s="384"/>
      <c r="K66" s="384"/>
      <c r="L66" s="384"/>
      <c r="M66" s="384"/>
      <c r="N66" s="384"/>
    </row>
    <row r="67" spans="1:14" ht="15">
      <c r="A67" s="385"/>
      <c r="B67" s="437" t="s">
        <v>1424</v>
      </c>
      <c r="C67" s="463"/>
      <c r="D67" s="381">
        <v>57</v>
      </c>
      <c r="E67" s="444" t="s">
        <v>1425</v>
      </c>
      <c r="F67" s="544">
        <f aca="true" t="shared" si="31" ref="F67:N67">SUM(F68)</f>
        <v>0</v>
      </c>
      <c r="G67" s="384">
        <f t="shared" si="31"/>
        <v>10</v>
      </c>
      <c r="H67" s="384">
        <f t="shared" si="31"/>
        <v>10</v>
      </c>
      <c r="I67" s="384">
        <f t="shared" si="31"/>
        <v>0</v>
      </c>
      <c r="J67" s="384">
        <f t="shared" si="31"/>
        <v>0</v>
      </c>
      <c r="K67" s="384">
        <f t="shared" si="31"/>
        <v>0</v>
      </c>
      <c r="L67" s="384">
        <f t="shared" si="31"/>
        <v>0</v>
      </c>
      <c r="M67" s="384">
        <f t="shared" si="31"/>
        <v>0</v>
      </c>
      <c r="N67" s="384">
        <f t="shared" si="31"/>
        <v>0</v>
      </c>
    </row>
    <row r="68" spans="1:14" ht="15">
      <c r="A68" s="385"/>
      <c r="B68" s="437"/>
      <c r="C68" s="387" t="s">
        <v>1426</v>
      </c>
      <c r="D68" s="381">
        <v>58</v>
      </c>
      <c r="E68" s="444" t="s">
        <v>1427</v>
      </c>
      <c r="F68" s="544">
        <f aca="true" t="shared" si="32" ref="F68:N68">F129+F208</f>
        <v>0</v>
      </c>
      <c r="G68" s="384">
        <f t="shared" si="32"/>
        <v>10</v>
      </c>
      <c r="H68" s="384">
        <f t="shared" si="32"/>
        <v>10</v>
      </c>
      <c r="I68" s="384">
        <f t="shared" si="32"/>
        <v>0</v>
      </c>
      <c r="J68" s="384">
        <f t="shared" si="32"/>
        <v>0</v>
      </c>
      <c r="K68" s="384">
        <f t="shared" si="32"/>
        <v>0</v>
      </c>
      <c r="L68" s="384">
        <f t="shared" si="32"/>
        <v>0</v>
      </c>
      <c r="M68" s="384">
        <f t="shared" si="32"/>
        <v>0</v>
      </c>
      <c r="N68" s="384">
        <f t="shared" si="32"/>
        <v>0</v>
      </c>
    </row>
    <row r="69" spans="1:14" ht="15">
      <c r="A69" s="551" t="s">
        <v>1531</v>
      </c>
      <c r="B69" s="437"/>
      <c r="C69" s="387"/>
      <c r="D69" s="381">
        <v>59</v>
      </c>
      <c r="E69" s="444">
        <v>59</v>
      </c>
      <c r="F69" s="544">
        <f aca="true" t="shared" si="33" ref="F69:N69">F133</f>
        <v>0</v>
      </c>
      <c r="G69" s="384">
        <f t="shared" si="33"/>
        <v>20</v>
      </c>
      <c r="H69" s="384">
        <f t="shared" si="33"/>
        <v>20</v>
      </c>
      <c r="I69" s="384">
        <f t="shared" si="33"/>
        <v>0</v>
      </c>
      <c r="J69" s="384">
        <f t="shared" si="33"/>
        <v>0</v>
      </c>
      <c r="K69" s="384">
        <f t="shared" si="33"/>
        <v>0</v>
      </c>
      <c r="L69" s="384">
        <f t="shared" si="33"/>
        <v>0</v>
      </c>
      <c r="M69" s="384">
        <f t="shared" si="33"/>
        <v>0</v>
      </c>
      <c r="N69" s="384">
        <f t="shared" si="33"/>
        <v>0</v>
      </c>
    </row>
    <row r="70" spans="1:14" ht="15.75">
      <c r="A70" s="446" t="s">
        <v>671</v>
      </c>
      <c r="B70" s="388"/>
      <c r="C70" s="447"/>
      <c r="D70" s="381">
        <v>60</v>
      </c>
      <c r="E70" s="549">
        <v>70</v>
      </c>
      <c r="F70" s="550">
        <f aca="true" t="shared" si="34" ref="F70:N70">F71</f>
        <v>0</v>
      </c>
      <c r="G70" s="384">
        <f t="shared" si="34"/>
        <v>0</v>
      </c>
      <c r="H70" s="384">
        <f t="shared" si="34"/>
        <v>0</v>
      </c>
      <c r="I70" s="384">
        <f t="shared" si="34"/>
        <v>0</v>
      </c>
      <c r="J70" s="384">
        <f t="shared" si="34"/>
        <v>0</v>
      </c>
      <c r="K70" s="384">
        <f t="shared" si="34"/>
        <v>0</v>
      </c>
      <c r="L70" s="384">
        <f t="shared" si="34"/>
        <v>0</v>
      </c>
      <c r="M70" s="384">
        <f t="shared" si="34"/>
        <v>0</v>
      </c>
      <c r="N70" s="384">
        <f t="shared" si="34"/>
        <v>0</v>
      </c>
    </row>
    <row r="71" spans="1:14" ht="15">
      <c r="A71" s="439" t="s">
        <v>1384</v>
      </c>
      <c r="B71" s="388"/>
      <c r="C71" s="449"/>
      <c r="D71" s="381">
        <v>61</v>
      </c>
      <c r="E71" s="549">
        <v>71</v>
      </c>
      <c r="F71" s="550">
        <f aca="true" t="shared" si="35" ref="F71:N71">F72+F77</f>
        <v>0</v>
      </c>
      <c r="G71" s="384">
        <f t="shared" si="35"/>
        <v>0</v>
      </c>
      <c r="H71" s="384">
        <f t="shared" si="35"/>
        <v>0</v>
      </c>
      <c r="I71" s="384">
        <f t="shared" si="35"/>
        <v>0</v>
      </c>
      <c r="J71" s="384">
        <f t="shared" si="35"/>
        <v>0</v>
      </c>
      <c r="K71" s="384">
        <f t="shared" si="35"/>
        <v>0</v>
      </c>
      <c r="L71" s="384">
        <f t="shared" si="35"/>
        <v>0</v>
      </c>
      <c r="M71" s="384">
        <f t="shared" si="35"/>
        <v>0</v>
      </c>
      <c r="N71" s="384">
        <f t="shared" si="35"/>
        <v>0</v>
      </c>
    </row>
    <row r="72" spans="1:14" ht="15">
      <c r="A72" s="450"/>
      <c r="B72" s="437" t="s">
        <v>1385</v>
      </c>
      <c r="C72" s="449"/>
      <c r="D72" s="381">
        <v>62</v>
      </c>
      <c r="E72" s="549" t="s">
        <v>1254</v>
      </c>
      <c r="F72" s="550">
        <f aca="true" t="shared" si="36" ref="F72:N72">F73+F74+F75+F76</f>
        <v>0</v>
      </c>
      <c r="G72" s="384">
        <f t="shared" si="36"/>
        <v>0</v>
      </c>
      <c r="H72" s="384">
        <f t="shared" si="36"/>
        <v>0</v>
      </c>
      <c r="I72" s="384">
        <f t="shared" si="36"/>
        <v>0</v>
      </c>
      <c r="J72" s="384">
        <f t="shared" si="36"/>
        <v>0</v>
      </c>
      <c r="K72" s="384">
        <f t="shared" si="36"/>
        <v>0</v>
      </c>
      <c r="L72" s="384">
        <f t="shared" si="36"/>
        <v>0</v>
      </c>
      <c r="M72" s="384">
        <f t="shared" si="36"/>
        <v>0</v>
      </c>
      <c r="N72" s="384">
        <f t="shared" si="36"/>
        <v>0</v>
      </c>
    </row>
    <row r="73" spans="1:14" ht="15">
      <c r="A73" s="450"/>
      <c r="B73" s="437"/>
      <c r="C73" s="451" t="s">
        <v>1255</v>
      </c>
      <c r="D73" s="381">
        <v>63</v>
      </c>
      <c r="E73" s="552" t="s">
        <v>1256</v>
      </c>
      <c r="F73" s="553"/>
      <c r="G73" s="392">
        <f>G90+G109+G137+G164+G184+G212+G234+G257+G274+G289+G304</f>
        <v>0</v>
      </c>
      <c r="H73" s="384"/>
      <c r="I73" s="384"/>
      <c r="J73" s="384"/>
      <c r="K73" s="384"/>
      <c r="L73" s="384"/>
      <c r="M73" s="384"/>
      <c r="N73" s="384"/>
    </row>
    <row r="74" spans="1:14" ht="15.75" customHeight="1">
      <c r="A74" s="450"/>
      <c r="B74" s="437"/>
      <c r="C74" s="455" t="s">
        <v>1257</v>
      </c>
      <c r="D74" s="381">
        <v>64</v>
      </c>
      <c r="E74" s="552" t="s">
        <v>1258</v>
      </c>
      <c r="F74" s="553"/>
      <c r="G74" s="392">
        <f>G91+G110+G138+G165+G185+G213+G235+G258+G275+G290+G305</f>
        <v>0</v>
      </c>
      <c r="H74" s="454">
        <f aca="true" t="shared" si="37" ref="H74:N74">H138</f>
        <v>0</v>
      </c>
      <c r="I74" s="454">
        <f t="shared" si="37"/>
        <v>0</v>
      </c>
      <c r="J74" s="454">
        <f t="shared" si="37"/>
        <v>0</v>
      </c>
      <c r="K74" s="454">
        <f t="shared" si="37"/>
        <v>0</v>
      </c>
      <c r="L74" s="454">
        <f t="shared" si="37"/>
        <v>0</v>
      </c>
      <c r="M74" s="454">
        <f t="shared" si="37"/>
        <v>0</v>
      </c>
      <c r="N74" s="454">
        <f t="shared" si="37"/>
        <v>0</v>
      </c>
    </row>
    <row r="75" spans="1:14" ht="15">
      <c r="A75" s="450"/>
      <c r="B75" s="437"/>
      <c r="C75" s="456" t="s">
        <v>1259</v>
      </c>
      <c r="D75" s="381">
        <v>65</v>
      </c>
      <c r="E75" s="552" t="s">
        <v>1260</v>
      </c>
      <c r="F75" s="553"/>
      <c r="G75" s="392">
        <f>G92+G111+G139+G166+G186+G214+G236+G259+G276+G291+G306</f>
        <v>0</v>
      </c>
      <c r="H75" s="384"/>
      <c r="I75" s="384"/>
      <c r="J75" s="384"/>
      <c r="K75" s="384"/>
      <c r="L75" s="384"/>
      <c r="M75" s="384"/>
      <c r="N75" s="384"/>
    </row>
    <row r="76" spans="1:14" ht="15">
      <c r="A76" s="450"/>
      <c r="B76" s="437"/>
      <c r="C76" s="456" t="s">
        <v>1261</v>
      </c>
      <c r="D76" s="381">
        <v>66</v>
      </c>
      <c r="E76" s="554" t="s">
        <v>1262</v>
      </c>
      <c r="F76" s="555">
        <f>F93+F112+F140+F167+F187+F215+F237+F260+F277+F292+F307</f>
        <v>0</v>
      </c>
      <c r="G76" s="392">
        <f>G93+G112+G140+G167+G187+G215+G237+G260+G277+G292+G307</f>
        <v>0</v>
      </c>
      <c r="H76" s="392">
        <f aca="true" t="shared" si="38" ref="H76:N76">H93+H112+H140+H167+H187+H215+H237+H260+H277+H292+H307</f>
        <v>0</v>
      </c>
      <c r="I76" s="392">
        <f t="shared" si="38"/>
        <v>0</v>
      </c>
      <c r="J76" s="392">
        <f t="shared" si="38"/>
        <v>0</v>
      </c>
      <c r="K76" s="392">
        <f t="shared" si="38"/>
        <v>0</v>
      </c>
      <c r="L76" s="392">
        <f t="shared" si="38"/>
        <v>0</v>
      </c>
      <c r="M76" s="392">
        <f t="shared" si="38"/>
        <v>0</v>
      </c>
      <c r="N76" s="392">
        <f t="shared" si="38"/>
        <v>0</v>
      </c>
    </row>
    <row r="77" spans="1:14" ht="17.25" customHeight="1">
      <c r="A77" s="450"/>
      <c r="B77" s="437" t="s">
        <v>1386</v>
      </c>
      <c r="C77" s="456"/>
      <c r="D77" s="381">
        <v>67</v>
      </c>
      <c r="E77" s="549" t="s">
        <v>1387</v>
      </c>
      <c r="F77" s="550">
        <f aca="true" t="shared" si="39" ref="F77:N77">F94+F113+F141+F188+F216+F238+F261+F278+F308</f>
        <v>0</v>
      </c>
      <c r="G77" s="384">
        <f t="shared" si="39"/>
        <v>0</v>
      </c>
      <c r="H77" s="384">
        <f t="shared" si="39"/>
        <v>0</v>
      </c>
      <c r="I77" s="384">
        <f t="shared" si="39"/>
        <v>0</v>
      </c>
      <c r="J77" s="384">
        <f t="shared" si="39"/>
        <v>0</v>
      </c>
      <c r="K77" s="384">
        <f t="shared" si="39"/>
        <v>0</v>
      </c>
      <c r="L77" s="384">
        <f t="shared" si="39"/>
        <v>0</v>
      </c>
      <c r="M77" s="384">
        <f t="shared" si="39"/>
        <v>0</v>
      </c>
      <c r="N77" s="384">
        <f t="shared" si="39"/>
        <v>0</v>
      </c>
    </row>
    <row r="78" spans="1:14" ht="15">
      <c r="A78" s="385" t="s">
        <v>1388</v>
      </c>
      <c r="B78" s="437"/>
      <c r="C78" s="387"/>
      <c r="D78" s="381">
        <v>68</v>
      </c>
      <c r="E78" s="444">
        <v>81</v>
      </c>
      <c r="F78" s="544">
        <f aca="true" t="shared" si="40" ref="F78:N78">F79</f>
        <v>0</v>
      </c>
      <c r="G78" s="384">
        <f t="shared" si="40"/>
        <v>0</v>
      </c>
      <c r="H78" s="384">
        <f t="shared" si="40"/>
        <v>0</v>
      </c>
      <c r="I78" s="384">
        <f t="shared" si="40"/>
        <v>0</v>
      </c>
      <c r="J78" s="384">
        <f t="shared" si="40"/>
        <v>0</v>
      </c>
      <c r="K78" s="384">
        <f t="shared" si="40"/>
        <v>0</v>
      </c>
      <c r="L78" s="384">
        <f t="shared" si="40"/>
        <v>0</v>
      </c>
      <c r="M78" s="384">
        <f t="shared" si="40"/>
        <v>0</v>
      </c>
      <c r="N78" s="384">
        <f t="shared" si="40"/>
        <v>0</v>
      </c>
    </row>
    <row r="79" spans="1:14" ht="15">
      <c r="A79" s="450"/>
      <c r="B79" s="385" t="s">
        <v>1389</v>
      </c>
      <c r="C79" s="387"/>
      <c r="D79" s="381">
        <v>69</v>
      </c>
      <c r="E79" s="444" t="s">
        <v>1390</v>
      </c>
      <c r="F79" s="544"/>
      <c r="G79" s="384">
        <f>H79+I79+J79+K79</f>
        <v>0</v>
      </c>
      <c r="H79" s="384"/>
      <c r="I79" s="384"/>
      <c r="J79" s="384"/>
      <c r="K79" s="384"/>
      <c r="L79" s="384"/>
      <c r="M79" s="384"/>
      <c r="N79" s="384"/>
    </row>
    <row r="80" spans="1:14" ht="15">
      <c r="A80" s="385" t="s">
        <v>1391</v>
      </c>
      <c r="B80" s="388"/>
      <c r="C80" s="387"/>
      <c r="D80" s="381">
        <v>70</v>
      </c>
      <c r="E80" s="549">
        <v>90</v>
      </c>
      <c r="F80" s="550">
        <f aca="true" t="shared" si="41" ref="F80:N80">F81</f>
        <v>0</v>
      </c>
      <c r="G80" s="384">
        <f t="shared" si="41"/>
        <v>0</v>
      </c>
      <c r="H80" s="384">
        <f t="shared" si="41"/>
        <v>0</v>
      </c>
      <c r="I80" s="384">
        <f t="shared" si="41"/>
        <v>0</v>
      </c>
      <c r="J80" s="384">
        <f t="shared" si="41"/>
        <v>0</v>
      </c>
      <c r="K80" s="384">
        <f t="shared" si="41"/>
        <v>0</v>
      </c>
      <c r="L80" s="384">
        <f t="shared" si="41"/>
        <v>0</v>
      </c>
      <c r="M80" s="384">
        <f t="shared" si="41"/>
        <v>0</v>
      </c>
      <c r="N80" s="384">
        <f t="shared" si="41"/>
        <v>0</v>
      </c>
    </row>
    <row r="81" spans="1:14" ht="15">
      <c r="A81" s="393"/>
      <c r="B81" s="387" t="s">
        <v>1392</v>
      </c>
      <c r="C81" s="458"/>
      <c r="D81" s="381">
        <v>71</v>
      </c>
      <c r="E81" s="547" t="s">
        <v>1393</v>
      </c>
      <c r="F81" s="548"/>
      <c r="G81" s="391">
        <f>H81+I81+J81+K81</f>
        <v>0</v>
      </c>
      <c r="H81" s="391"/>
      <c r="I81" s="391"/>
      <c r="J81" s="391"/>
      <c r="K81" s="391"/>
      <c r="L81" s="391"/>
      <c r="M81" s="391"/>
      <c r="N81" s="391"/>
    </row>
    <row r="82" spans="1:14" ht="15">
      <c r="A82" s="393"/>
      <c r="B82" s="458"/>
      <c r="C82" s="458"/>
      <c r="D82" s="381">
        <v>72</v>
      </c>
      <c r="E82" s="547"/>
      <c r="F82" s="548"/>
      <c r="G82" s="391"/>
      <c r="H82" s="391"/>
      <c r="I82" s="391"/>
      <c r="J82" s="391"/>
      <c r="K82" s="391"/>
      <c r="L82" s="391"/>
      <c r="M82" s="391"/>
      <c r="N82" s="391"/>
    </row>
    <row r="83" spans="1:14" ht="15.75">
      <c r="A83" s="460" t="s">
        <v>912</v>
      </c>
      <c r="B83" s="460"/>
      <c r="C83" s="461"/>
      <c r="D83" s="381">
        <v>73</v>
      </c>
      <c r="E83" s="549" t="s">
        <v>1394</v>
      </c>
      <c r="F83" s="550">
        <f aca="true" t="shared" si="42" ref="F83:N83">F96</f>
        <v>0</v>
      </c>
      <c r="G83" s="384">
        <f t="shared" si="42"/>
        <v>0</v>
      </c>
      <c r="H83" s="384">
        <f t="shared" si="42"/>
        <v>0</v>
      </c>
      <c r="I83" s="384">
        <f t="shared" si="42"/>
        <v>0</v>
      </c>
      <c r="J83" s="384">
        <f t="shared" si="42"/>
        <v>0</v>
      </c>
      <c r="K83" s="384">
        <f t="shared" si="42"/>
        <v>0</v>
      </c>
      <c r="L83" s="384">
        <f t="shared" si="42"/>
        <v>0</v>
      </c>
      <c r="M83" s="384">
        <f t="shared" si="42"/>
        <v>0</v>
      </c>
      <c r="N83" s="384">
        <f t="shared" si="42"/>
        <v>0</v>
      </c>
    </row>
    <row r="84" spans="1:14" ht="15.75">
      <c r="A84" s="462" t="s">
        <v>672</v>
      </c>
      <c r="B84" s="463"/>
      <c r="C84" s="463"/>
      <c r="D84" s="381">
        <v>74</v>
      </c>
      <c r="E84" s="547" t="s">
        <v>714</v>
      </c>
      <c r="F84" s="548">
        <f aca="true" t="shared" si="43" ref="F84:N84">F85+F86+F87</f>
        <v>0</v>
      </c>
      <c r="G84" s="384">
        <f t="shared" si="43"/>
        <v>0</v>
      </c>
      <c r="H84" s="384">
        <f t="shared" si="43"/>
        <v>0</v>
      </c>
      <c r="I84" s="384">
        <f t="shared" si="43"/>
        <v>0</v>
      </c>
      <c r="J84" s="384">
        <f t="shared" si="43"/>
        <v>0</v>
      </c>
      <c r="K84" s="384">
        <f t="shared" si="43"/>
        <v>0</v>
      </c>
      <c r="L84" s="384">
        <f t="shared" si="43"/>
        <v>0</v>
      </c>
      <c r="M84" s="384">
        <f t="shared" si="43"/>
        <v>0</v>
      </c>
      <c r="N84" s="384">
        <f t="shared" si="43"/>
        <v>0</v>
      </c>
    </row>
    <row r="85" spans="1:14" ht="15">
      <c r="A85" s="393" t="s">
        <v>1378</v>
      </c>
      <c r="B85" s="464"/>
      <c r="C85" s="464"/>
      <c r="D85" s="381">
        <v>75</v>
      </c>
      <c r="E85" s="547">
        <v>10</v>
      </c>
      <c r="F85" s="548"/>
      <c r="G85" s="391">
        <f>H85+I85+J85+K85</f>
        <v>0</v>
      </c>
      <c r="H85" s="391"/>
      <c r="I85" s="391"/>
      <c r="J85" s="391"/>
      <c r="K85" s="391"/>
      <c r="L85" s="391"/>
      <c r="M85" s="391"/>
      <c r="N85" s="391"/>
    </row>
    <row r="86" spans="1:14" ht="15">
      <c r="A86" s="385" t="s">
        <v>1379</v>
      </c>
      <c r="B86" s="464"/>
      <c r="C86" s="464"/>
      <c r="D86" s="381">
        <v>76</v>
      </c>
      <c r="E86" s="549">
        <v>20</v>
      </c>
      <c r="F86" s="550"/>
      <c r="G86" s="391">
        <f>H86+I86+J86+K86</f>
        <v>0</v>
      </c>
      <c r="H86" s="391"/>
      <c r="I86" s="391"/>
      <c r="J86" s="391"/>
      <c r="K86" s="391"/>
      <c r="L86" s="391"/>
      <c r="M86" s="391"/>
      <c r="N86" s="391"/>
    </row>
    <row r="87" spans="1:14" ht="15.75">
      <c r="A87" s="446" t="s">
        <v>671</v>
      </c>
      <c r="B87" s="463"/>
      <c r="C87" s="463"/>
      <c r="D87" s="381">
        <v>77</v>
      </c>
      <c r="E87" s="549">
        <v>70</v>
      </c>
      <c r="F87" s="550">
        <f aca="true" t="shared" si="44" ref="F87:N87">SUM(F88)</f>
        <v>0</v>
      </c>
      <c r="G87" s="384">
        <f t="shared" si="44"/>
        <v>0</v>
      </c>
      <c r="H87" s="384">
        <f t="shared" si="44"/>
        <v>0</v>
      </c>
      <c r="I87" s="384">
        <f t="shared" si="44"/>
        <v>0</v>
      </c>
      <c r="J87" s="384">
        <f t="shared" si="44"/>
        <v>0</v>
      </c>
      <c r="K87" s="384">
        <f t="shared" si="44"/>
        <v>0</v>
      </c>
      <c r="L87" s="384">
        <f t="shared" si="44"/>
        <v>0</v>
      </c>
      <c r="M87" s="384">
        <f t="shared" si="44"/>
        <v>0</v>
      </c>
      <c r="N87" s="384">
        <f t="shared" si="44"/>
        <v>0</v>
      </c>
    </row>
    <row r="88" spans="1:14" ht="15">
      <c r="A88" s="439" t="s">
        <v>1384</v>
      </c>
      <c r="B88" s="449"/>
      <c r="C88" s="464"/>
      <c r="D88" s="381">
        <v>78</v>
      </c>
      <c r="E88" s="549">
        <v>71</v>
      </c>
      <c r="F88" s="550">
        <f>SUM(F89,F94)</f>
        <v>0</v>
      </c>
      <c r="G88" s="384">
        <f>SUM(G89,G94)</f>
        <v>0</v>
      </c>
      <c r="H88" s="384">
        <f>SUM(H89,H94)</f>
        <v>0</v>
      </c>
      <c r="I88" s="384">
        <f>SUM(I89,I94)</f>
        <v>0</v>
      </c>
      <c r="J88" s="384">
        <f>SUM(J89,J94)</f>
        <v>0</v>
      </c>
      <c r="K88" s="384"/>
      <c r="L88" s="384"/>
      <c r="M88" s="384"/>
      <c r="N88" s="384"/>
    </row>
    <row r="89" spans="1:14" ht="15">
      <c r="A89" s="388"/>
      <c r="B89" s="437" t="s">
        <v>1395</v>
      </c>
      <c r="C89" s="463"/>
      <c r="D89" s="381">
        <v>79</v>
      </c>
      <c r="E89" s="549" t="s">
        <v>1254</v>
      </c>
      <c r="F89" s="550">
        <f aca="true" t="shared" si="45" ref="F89:N89">SUM(F90:F93)</f>
        <v>0</v>
      </c>
      <c r="G89" s="384">
        <f t="shared" si="45"/>
        <v>0</v>
      </c>
      <c r="H89" s="384">
        <f t="shared" si="45"/>
        <v>0</v>
      </c>
      <c r="I89" s="384">
        <f t="shared" si="45"/>
        <v>0</v>
      </c>
      <c r="J89" s="384">
        <f t="shared" si="45"/>
        <v>0</v>
      </c>
      <c r="K89" s="384">
        <f t="shared" si="45"/>
        <v>0</v>
      </c>
      <c r="L89" s="384">
        <f t="shared" si="45"/>
        <v>0</v>
      </c>
      <c r="M89" s="384">
        <f t="shared" si="45"/>
        <v>0</v>
      </c>
      <c r="N89" s="384">
        <f t="shared" si="45"/>
        <v>0</v>
      </c>
    </row>
    <row r="90" spans="1:14" ht="15">
      <c r="A90" s="388"/>
      <c r="B90" s="437"/>
      <c r="C90" s="451" t="s">
        <v>1255</v>
      </c>
      <c r="D90" s="381">
        <v>80</v>
      </c>
      <c r="E90" s="552" t="s">
        <v>1256</v>
      </c>
      <c r="F90" s="553"/>
      <c r="G90" s="391">
        <f>H90+I90+J90+K90</f>
        <v>0</v>
      </c>
      <c r="H90" s="391"/>
      <c r="I90" s="391"/>
      <c r="J90" s="391"/>
      <c r="K90" s="391"/>
      <c r="L90" s="391"/>
      <c r="M90" s="391"/>
      <c r="N90" s="391"/>
    </row>
    <row r="91" spans="1:14" ht="16.5" customHeight="1">
      <c r="A91" s="388"/>
      <c r="B91" s="437"/>
      <c r="C91" s="455" t="s">
        <v>1257</v>
      </c>
      <c r="D91" s="381">
        <v>81</v>
      </c>
      <c r="E91" s="552" t="s">
        <v>1258</v>
      </c>
      <c r="F91" s="553"/>
      <c r="G91" s="391">
        <f>H91+I91+J91+K91</f>
        <v>0</v>
      </c>
      <c r="H91" s="391"/>
      <c r="I91" s="391"/>
      <c r="J91" s="391"/>
      <c r="K91" s="391"/>
      <c r="L91" s="391"/>
      <c r="M91" s="391"/>
      <c r="N91" s="391"/>
    </row>
    <row r="92" spans="1:14" ht="15">
      <c r="A92" s="388"/>
      <c r="B92" s="437"/>
      <c r="C92" s="456" t="s">
        <v>1259</v>
      </c>
      <c r="D92" s="381">
        <v>82</v>
      </c>
      <c r="E92" s="552" t="s">
        <v>1260</v>
      </c>
      <c r="F92" s="553"/>
      <c r="G92" s="391">
        <f>H92+I92+J92+K92</f>
        <v>0</v>
      </c>
      <c r="H92" s="391"/>
      <c r="I92" s="391"/>
      <c r="J92" s="391"/>
      <c r="K92" s="391"/>
      <c r="L92" s="391"/>
      <c r="M92" s="391"/>
      <c r="N92" s="391"/>
    </row>
    <row r="93" spans="1:14" ht="15">
      <c r="A93" s="388"/>
      <c r="B93" s="437"/>
      <c r="C93" s="456" t="s">
        <v>1261</v>
      </c>
      <c r="D93" s="381">
        <v>83</v>
      </c>
      <c r="E93" s="554" t="s">
        <v>1262</v>
      </c>
      <c r="F93" s="555"/>
      <c r="G93" s="391">
        <f>H93+I93+J93+K93</f>
        <v>0</v>
      </c>
      <c r="H93" s="391"/>
      <c r="I93" s="391"/>
      <c r="J93" s="391"/>
      <c r="K93" s="391"/>
      <c r="L93" s="391"/>
      <c r="M93" s="391"/>
      <c r="N93" s="391"/>
    </row>
    <row r="94" spans="1:14" ht="15">
      <c r="A94" s="388"/>
      <c r="B94" s="437" t="s">
        <v>1386</v>
      </c>
      <c r="C94" s="456"/>
      <c r="D94" s="381">
        <v>84</v>
      </c>
      <c r="E94" s="549" t="s">
        <v>1387</v>
      </c>
      <c r="F94" s="550"/>
      <c r="G94" s="391">
        <f>H94+I94+J94+K94</f>
        <v>0</v>
      </c>
      <c r="H94" s="391"/>
      <c r="I94" s="391"/>
      <c r="J94" s="391"/>
      <c r="K94" s="391"/>
      <c r="L94" s="391"/>
      <c r="M94" s="391"/>
      <c r="N94" s="391"/>
    </row>
    <row r="95" spans="1:14" ht="14.25">
      <c r="A95" s="304" t="s">
        <v>903</v>
      </c>
      <c r="B95" s="304"/>
      <c r="C95" s="304"/>
      <c r="D95" s="381">
        <v>85</v>
      </c>
      <c r="E95" s="444"/>
      <c r="F95" s="544"/>
      <c r="G95" s="391"/>
      <c r="H95" s="391"/>
      <c r="I95" s="391"/>
      <c r="J95" s="391"/>
      <c r="K95" s="391"/>
      <c r="L95" s="391"/>
      <c r="M95" s="391"/>
      <c r="N95" s="391"/>
    </row>
    <row r="96" spans="1:14" ht="15">
      <c r="A96" s="466"/>
      <c r="B96" s="387" t="s">
        <v>910</v>
      </c>
      <c r="C96" s="467"/>
      <c r="D96" s="381">
        <v>86</v>
      </c>
      <c r="E96" s="549" t="s">
        <v>1396</v>
      </c>
      <c r="F96" s="550"/>
      <c r="G96" s="391">
        <f>H96+I96+J96+K96</f>
        <v>0</v>
      </c>
      <c r="H96" s="391"/>
      <c r="I96" s="391"/>
      <c r="J96" s="391"/>
      <c r="K96" s="391"/>
      <c r="L96" s="391"/>
      <c r="M96" s="391"/>
      <c r="N96" s="391"/>
    </row>
    <row r="97" spans="1:14" ht="14.25">
      <c r="A97" s="464"/>
      <c r="B97" s="464"/>
      <c r="C97" s="464"/>
      <c r="D97" s="381">
        <v>87</v>
      </c>
      <c r="E97" s="444"/>
      <c r="F97" s="544"/>
      <c r="G97" s="391"/>
      <c r="H97" s="391"/>
      <c r="I97" s="391"/>
      <c r="J97" s="391"/>
      <c r="K97" s="391"/>
      <c r="L97" s="391"/>
      <c r="M97" s="391"/>
      <c r="N97" s="391"/>
    </row>
    <row r="98" spans="1:14" ht="15">
      <c r="A98" s="468" t="s">
        <v>1397</v>
      </c>
      <c r="B98" s="464"/>
      <c r="C98" s="464"/>
      <c r="D98" s="381">
        <v>88</v>
      </c>
      <c r="E98" s="444" t="s">
        <v>1398</v>
      </c>
      <c r="F98" s="544">
        <f aca="true" t="shared" si="46" ref="F98:N99">F99</f>
        <v>0</v>
      </c>
      <c r="G98" s="384">
        <f t="shared" si="46"/>
        <v>0</v>
      </c>
      <c r="H98" s="384">
        <f t="shared" si="46"/>
        <v>0</v>
      </c>
      <c r="I98" s="384">
        <f t="shared" si="46"/>
        <v>0</v>
      </c>
      <c r="J98" s="384">
        <f t="shared" si="46"/>
        <v>0</v>
      </c>
      <c r="K98" s="384">
        <f t="shared" si="46"/>
        <v>0</v>
      </c>
      <c r="L98" s="384">
        <f t="shared" si="46"/>
        <v>0</v>
      </c>
      <c r="M98" s="384">
        <f t="shared" si="46"/>
        <v>0</v>
      </c>
      <c r="N98" s="384">
        <f t="shared" si="46"/>
        <v>0</v>
      </c>
    </row>
    <row r="99" spans="1:14" ht="15.75">
      <c r="A99" s="462" t="s">
        <v>672</v>
      </c>
      <c r="B99" s="463"/>
      <c r="C99" s="463"/>
      <c r="D99" s="381">
        <v>89</v>
      </c>
      <c r="E99" s="542" t="s">
        <v>714</v>
      </c>
      <c r="F99" s="541">
        <f t="shared" si="46"/>
        <v>0</v>
      </c>
      <c r="G99" s="384">
        <f t="shared" si="46"/>
        <v>0</v>
      </c>
      <c r="H99" s="384">
        <f t="shared" si="46"/>
        <v>0</v>
      </c>
      <c r="I99" s="384">
        <f t="shared" si="46"/>
        <v>0</v>
      </c>
      <c r="J99" s="384">
        <f t="shared" si="46"/>
        <v>0</v>
      </c>
      <c r="K99" s="384">
        <f t="shared" si="46"/>
        <v>0</v>
      </c>
      <c r="L99" s="384">
        <f t="shared" si="46"/>
        <v>0</v>
      </c>
      <c r="M99" s="384">
        <f t="shared" si="46"/>
        <v>0</v>
      </c>
      <c r="N99" s="384">
        <f t="shared" si="46"/>
        <v>0</v>
      </c>
    </row>
    <row r="100" spans="1:14" ht="15">
      <c r="A100" s="385" t="s">
        <v>1399</v>
      </c>
      <c r="B100" s="464"/>
      <c r="C100" s="464"/>
      <c r="D100" s="381">
        <v>90</v>
      </c>
      <c r="E100" s="444">
        <v>30</v>
      </c>
      <c r="F100" s="544">
        <f aca="true" t="shared" si="47" ref="F100:N100">SUM(F101)</f>
        <v>0</v>
      </c>
      <c r="G100" s="384">
        <f t="shared" si="47"/>
        <v>0</v>
      </c>
      <c r="H100" s="384">
        <f t="shared" si="47"/>
        <v>0</v>
      </c>
      <c r="I100" s="384">
        <f t="shared" si="47"/>
        <v>0</v>
      </c>
      <c r="J100" s="384">
        <f t="shared" si="47"/>
        <v>0</v>
      </c>
      <c r="K100" s="384">
        <f t="shared" si="47"/>
        <v>0</v>
      </c>
      <c r="L100" s="384">
        <f t="shared" si="47"/>
        <v>0</v>
      </c>
      <c r="M100" s="384">
        <f t="shared" si="47"/>
        <v>0</v>
      </c>
      <c r="N100" s="384">
        <f t="shared" si="47"/>
        <v>0</v>
      </c>
    </row>
    <row r="101" spans="1:14" ht="15">
      <c r="A101" s="437"/>
      <c r="B101" s="387" t="s">
        <v>1400</v>
      </c>
      <c r="C101" s="467"/>
      <c r="D101" s="381">
        <v>91</v>
      </c>
      <c r="E101" s="542" t="s">
        <v>1382</v>
      </c>
      <c r="F101" s="541"/>
      <c r="G101" s="391">
        <f>H101+I101+J101+K101</f>
        <v>0</v>
      </c>
      <c r="H101" s="391"/>
      <c r="I101" s="391"/>
      <c r="J101" s="391"/>
      <c r="K101" s="391"/>
      <c r="L101" s="391"/>
      <c r="M101" s="391"/>
      <c r="N101" s="391"/>
    </row>
    <row r="102" spans="1:14" ht="15.75">
      <c r="A102" s="471" t="s">
        <v>1401</v>
      </c>
      <c r="B102" s="472"/>
      <c r="C102" s="473"/>
      <c r="D102" s="381">
        <v>92</v>
      </c>
      <c r="E102" s="444" t="s">
        <v>1402</v>
      </c>
      <c r="F102" s="544"/>
      <c r="G102" s="384"/>
      <c r="H102" s="384"/>
      <c r="I102" s="384"/>
      <c r="J102" s="384"/>
      <c r="K102" s="384"/>
      <c r="L102" s="384"/>
      <c r="M102" s="384"/>
      <c r="N102" s="384"/>
    </row>
    <row r="103" spans="1:14" ht="15.75">
      <c r="A103" s="474" t="s">
        <v>673</v>
      </c>
      <c r="B103" s="463"/>
      <c r="C103" s="463"/>
      <c r="D103" s="381">
        <v>93</v>
      </c>
      <c r="E103" s="542" t="s">
        <v>714</v>
      </c>
      <c r="F103" s="541">
        <f>F115+F117</f>
        <v>0</v>
      </c>
      <c r="G103" s="384">
        <f>G115+G117</f>
        <v>0</v>
      </c>
      <c r="H103" s="384">
        <f>H115+H117</f>
        <v>0</v>
      </c>
      <c r="I103" s="384">
        <f>I115+I117</f>
        <v>0</v>
      </c>
      <c r="J103" s="384">
        <f>J115+J117</f>
        <v>0</v>
      </c>
      <c r="K103" s="384">
        <f>J115+J117</f>
        <v>0</v>
      </c>
      <c r="L103" s="384">
        <f>K115+K117</f>
        <v>0</v>
      </c>
      <c r="M103" s="384">
        <f>L115+L117</f>
        <v>0</v>
      </c>
      <c r="N103" s="384">
        <f>M115+M117</f>
        <v>0</v>
      </c>
    </row>
    <row r="104" spans="1:14" ht="15">
      <c r="A104" s="393" t="s">
        <v>1378</v>
      </c>
      <c r="B104" s="464"/>
      <c r="C104" s="464"/>
      <c r="D104" s="381">
        <v>94</v>
      </c>
      <c r="E104" s="542">
        <v>10</v>
      </c>
      <c r="F104" s="541"/>
      <c r="G104" s="391">
        <f>H104+I104+J104+K104</f>
        <v>0</v>
      </c>
      <c r="H104" s="391"/>
      <c r="I104" s="391"/>
      <c r="J104" s="391"/>
      <c r="K104" s="391"/>
      <c r="L104" s="391"/>
      <c r="M104" s="391"/>
      <c r="N104" s="391"/>
    </row>
    <row r="105" spans="1:14" ht="15">
      <c r="A105" s="385" t="s">
        <v>1379</v>
      </c>
      <c r="B105" s="464"/>
      <c r="C105" s="464"/>
      <c r="D105" s="381">
        <v>95</v>
      </c>
      <c r="E105" s="444">
        <v>20</v>
      </c>
      <c r="F105" s="544"/>
      <c r="G105" s="391"/>
      <c r="H105" s="391"/>
      <c r="I105" s="391"/>
      <c r="J105" s="391"/>
      <c r="K105" s="391"/>
      <c r="L105" s="391"/>
      <c r="M105" s="391"/>
      <c r="N105" s="391"/>
    </row>
    <row r="106" spans="1:14" ht="15.75">
      <c r="A106" s="446" t="s">
        <v>671</v>
      </c>
      <c r="B106" s="463"/>
      <c r="C106" s="463"/>
      <c r="D106" s="381">
        <v>96</v>
      </c>
      <c r="E106" s="444">
        <v>70</v>
      </c>
      <c r="F106" s="544">
        <f aca="true" t="shared" si="48" ref="F106:N106">F107</f>
        <v>0</v>
      </c>
      <c r="G106" s="384">
        <f t="shared" si="48"/>
        <v>0</v>
      </c>
      <c r="H106" s="384">
        <f t="shared" si="48"/>
        <v>0</v>
      </c>
      <c r="I106" s="384">
        <f t="shared" si="48"/>
        <v>0</v>
      </c>
      <c r="J106" s="384">
        <f t="shared" si="48"/>
        <v>0</v>
      </c>
      <c r="K106" s="384">
        <f t="shared" si="48"/>
        <v>0</v>
      </c>
      <c r="L106" s="384">
        <f t="shared" si="48"/>
        <v>0</v>
      </c>
      <c r="M106" s="384">
        <f t="shared" si="48"/>
        <v>0</v>
      </c>
      <c r="N106" s="384">
        <f t="shared" si="48"/>
        <v>0</v>
      </c>
    </row>
    <row r="107" spans="1:14" ht="15">
      <c r="A107" s="439" t="s">
        <v>1403</v>
      </c>
      <c r="B107" s="449"/>
      <c r="C107" s="463"/>
      <c r="D107" s="381">
        <v>97</v>
      </c>
      <c r="E107" s="444">
        <v>71</v>
      </c>
      <c r="F107" s="544">
        <f aca="true" t="shared" si="49" ref="F107:N107">F108+F113</f>
        <v>0</v>
      </c>
      <c r="G107" s="384">
        <f t="shared" si="49"/>
        <v>0</v>
      </c>
      <c r="H107" s="384">
        <f t="shared" si="49"/>
        <v>0</v>
      </c>
      <c r="I107" s="384">
        <f t="shared" si="49"/>
        <v>0</v>
      </c>
      <c r="J107" s="384">
        <f t="shared" si="49"/>
        <v>0</v>
      </c>
      <c r="K107" s="384">
        <f t="shared" si="49"/>
        <v>0</v>
      </c>
      <c r="L107" s="384">
        <f t="shared" si="49"/>
        <v>0</v>
      </c>
      <c r="M107" s="384">
        <f t="shared" si="49"/>
        <v>0</v>
      </c>
      <c r="N107" s="384">
        <f t="shared" si="49"/>
        <v>0</v>
      </c>
    </row>
    <row r="108" spans="1:14" ht="15">
      <c r="A108" s="388"/>
      <c r="B108" s="437" t="s">
        <v>1395</v>
      </c>
      <c r="C108" s="463"/>
      <c r="D108" s="381">
        <v>98</v>
      </c>
      <c r="E108" s="444" t="s">
        <v>1254</v>
      </c>
      <c r="F108" s="544">
        <f aca="true" t="shared" si="50" ref="F108:N108">F109+F110+F111+F112</f>
        <v>0</v>
      </c>
      <c r="G108" s="384">
        <f t="shared" si="50"/>
        <v>0</v>
      </c>
      <c r="H108" s="384">
        <f t="shared" si="50"/>
        <v>0</v>
      </c>
      <c r="I108" s="384">
        <f t="shared" si="50"/>
        <v>0</v>
      </c>
      <c r="J108" s="384">
        <f t="shared" si="50"/>
        <v>0</v>
      </c>
      <c r="K108" s="384">
        <f t="shared" si="50"/>
        <v>0</v>
      </c>
      <c r="L108" s="384">
        <f t="shared" si="50"/>
        <v>0</v>
      </c>
      <c r="M108" s="384">
        <f t="shared" si="50"/>
        <v>0</v>
      </c>
      <c r="N108" s="384">
        <f t="shared" si="50"/>
        <v>0</v>
      </c>
    </row>
    <row r="109" spans="1:14" ht="15">
      <c r="A109" s="388"/>
      <c r="B109" s="437"/>
      <c r="C109" s="403" t="s">
        <v>1255</v>
      </c>
      <c r="D109" s="381">
        <v>99</v>
      </c>
      <c r="E109" s="444" t="s">
        <v>1256</v>
      </c>
      <c r="F109" s="544"/>
      <c r="G109" s="391">
        <f>H109+I109+J109+K109</f>
        <v>0</v>
      </c>
      <c r="H109" s="391"/>
      <c r="I109" s="391"/>
      <c r="J109" s="391"/>
      <c r="K109" s="391"/>
      <c r="L109" s="391"/>
      <c r="M109" s="391"/>
      <c r="N109" s="391"/>
    </row>
    <row r="110" spans="1:14" ht="15.75" customHeight="1">
      <c r="A110" s="388"/>
      <c r="B110" s="437"/>
      <c r="C110" s="455" t="s">
        <v>1257</v>
      </c>
      <c r="D110" s="381">
        <v>100</v>
      </c>
      <c r="E110" s="552" t="s">
        <v>1258</v>
      </c>
      <c r="F110" s="553"/>
      <c r="G110" s="391">
        <f>H110+I110+J110+K110</f>
        <v>0</v>
      </c>
      <c r="H110" s="391"/>
      <c r="I110" s="391"/>
      <c r="J110" s="391"/>
      <c r="K110" s="391"/>
      <c r="L110" s="391"/>
      <c r="M110" s="391"/>
      <c r="N110" s="391"/>
    </row>
    <row r="111" spans="1:14" ht="15">
      <c r="A111" s="388"/>
      <c r="B111" s="437"/>
      <c r="C111" s="456" t="s">
        <v>1259</v>
      </c>
      <c r="D111" s="381">
        <v>101</v>
      </c>
      <c r="E111" s="552" t="s">
        <v>1260</v>
      </c>
      <c r="F111" s="553"/>
      <c r="G111" s="391">
        <f>H111+I111+J111+K111</f>
        <v>0</v>
      </c>
      <c r="H111" s="391"/>
      <c r="I111" s="391"/>
      <c r="J111" s="391"/>
      <c r="K111" s="391"/>
      <c r="L111" s="391"/>
      <c r="M111" s="391"/>
      <c r="N111" s="391"/>
    </row>
    <row r="112" spans="1:14" ht="15">
      <c r="A112" s="388"/>
      <c r="B112" s="437"/>
      <c r="C112" s="456" t="s">
        <v>1261</v>
      </c>
      <c r="D112" s="381">
        <v>102</v>
      </c>
      <c r="E112" s="554" t="s">
        <v>1262</v>
      </c>
      <c r="F112" s="555"/>
      <c r="G112" s="391">
        <f>H112+I112+J112+K112</f>
        <v>0</v>
      </c>
      <c r="H112" s="391"/>
      <c r="I112" s="391"/>
      <c r="J112" s="391"/>
      <c r="K112" s="391"/>
      <c r="L112" s="391"/>
      <c r="M112" s="391"/>
      <c r="N112" s="391"/>
    </row>
    <row r="113" spans="1:14" ht="15">
      <c r="A113" s="388"/>
      <c r="B113" s="437" t="s">
        <v>1386</v>
      </c>
      <c r="C113" s="456"/>
      <c r="D113" s="381">
        <v>103</v>
      </c>
      <c r="E113" s="549" t="s">
        <v>1387</v>
      </c>
      <c r="F113" s="550"/>
      <c r="G113" s="391">
        <f>H113+I113+J113+K113</f>
        <v>0</v>
      </c>
      <c r="H113" s="391"/>
      <c r="I113" s="391"/>
      <c r="J113" s="391"/>
      <c r="K113" s="391"/>
      <c r="L113" s="391"/>
      <c r="M113" s="391"/>
      <c r="N113" s="391"/>
    </row>
    <row r="114" spans="1:16" ht="14.25">
      <c r="A114" s="304" t="s">
        <v>903</v>
      </c>
      <c r="B114" s="304"/>
      <c r="C114" s="304"/>
      <c r="D114" s="381">
        <v>104</v>
      </c>
      <c r="E114" s="444"/>
      <c r="F114" s="544"/>
      <c r="G114" s="391"/>
      <c r="H114" s="391"/>
      <c r="I114" s="391"/>
      <c r="J114" s="391"/>
      <c r="K114" s="391"/>
      <c r="L114" s="391"/>
      <c r="M114" s="391"/>
      <c r="N114" s="391"/>
      <c r="O114" s="536"/>
      <c r="P114" s="536"/>
    </row>
    <row r="115" spans="1:14" ht="15">
      <c r="A115" s="475"/>
      <c r="B115" s="476" t="s">
        <v>1404</v>
      </c>
      <c r="C115" s="467"/>
      <c r="D115" s="381">
        <v>105</v>
      </c>
      <c r="E115" s="444" t="s">
        <v>1405</v>
      </c>
      <c r="F115" s="544">
        <f aca="true" t="shared" si="51" ref="F115:N115">F116</f>
        <v>0</v>
      </c>
      <c r="G115" s="384">
        <f t="shared" si="51"/>
        <v>0</v>
      </c>
      <c r="H115" s="384">
        <f t="shared" si="51"/>
        <v>0</v>
      </c>
      <c r="I115" s="384">
        <f t="shared" si="51"/>
        <v>0</v>
      </c>
      <c r="J115" s="384">
        <f t="shared" si="51"/>
        <v>0</v>
      </c>
      <c r="K115" s="384">
        <f t="shared" si="51"/>
        <v>0</v>
      </c>
      <c r="L115" s="384">
        <f t="shared" si="51"/>
        <v>0</v>
      </c>
      <c r="M115" s="384">
        <f t="shared" si="51"/>
        <v>0</v>
      </c>
      <c r="N115" s="384">
        <f t="shared" si="51"/>
        <v>0</v>
      </c>
    </row>
    <row r="116" spans="1:14" ht="14.25">
      <c r="A116" s="475"/>
      <c r="B116" s="476"/>
      <c r="C116" s="477" t="s">
        <v>1406</v>
      </c>
      <c r="D116" s="381">
        <v>106</v>
      </c>
      <c r="E116" s="444" t="s">
        <v>1407</v>
      </c>
      <c r="F116" s="544"/>
      <c r="G116" s="391">
        <f>H116+I116+J116+K116</f>
        <v>0</v>
      </c>
      <c r="H116" s="391"/>
      <c r="I116" s="391"/>
      <c r="J116" s="391"/>
      <c r="K116" s="391"/>
      <c r="L116" s="391"/>
      <c r="M116" s="391"/>
      <c r="N116" s="391"/>
    </row>
    <row r="117" spans="1:20" ht="14.25">
      <c r="A117" s="475"/>
      <c r="B117" s="476" t="s">
        <v>1120</v>
      </c>
      <c r="C117" s="467"/>
      <c r="D117" s="381">
        <v>107</v>
      </c>
      <c r="E117" s="444" t="s">
        <v>1408</v>
      </c>
      <c r="F117" s="544"/>
      <c r="G117" s="391">
        <f>H117+I117+J117+K117</f>
        <v>0</v>
      </c>
      <c r="H117" s="391"/>
      <c r="I117" s="391"/>
      <c r="J117" s="391"/>
      <c r="K117" s="391"/>
      <c r="L117" s="391"/>
      <c r="M117" s="391"/>
      <c r="N117" s="391"/>
      <c r="O117" s="345"/>
      <c r="P117" s="345"/>
      <c r="Q117" s="345"/>
      <c r="R117" s="368">
        <v>1.09</v>
      </c>
      <c r="S117" s="368">
        <v>1.05</v>
      </c>
      <c r="T117" s="369">
        <v>1.07</v>
      </c>
    </row>
    <row r="118" spans="1:17" s="564" customFormat="1" ht="15.75">
      <c r="A118" s="556" t="s">
        <v>1409</v>
      </c>
      <c r="B118" s="557"/>
      <c r="C118" s="558"/>
      <c r="D118" s="559">
        <v>108</v>
      </c>
      <c r="E118" s="560" t="s">
        <v>1410</v>
      </c>
      <c r="F118" s="561">
        <f aca="true" t="shared" si="52" ref="F118:N118">F143+F146+F150+F151+F153+F156</f>
        <v>0</v>
      </c>
      <c r="G118" s="562">
        <f t="shared" si="52"/>
        <v>4850</v>
      </c>
      <c r="H118" s="562">
        <f t="shared" si="52"/>
        <v>4850</v>
      </c>
      <c r="I118" s="562">
        <f t="shared" si="52"/>
        <v>0</v>
      </c>
      <c r="J118" s="562">
        <f t="shared" si="52"/>
        <v>0</v>
      </c>
      <c r="K118" s="562">
        <f t="shared" si="52"/>
        <v>0</v>
      </c>
      <c r="L118" s="562">
        <f t="shared" si="52"/>
        <v>5408</v>
      </c>
      <c r="M118" s="562">
        <f t="shared" si="52"/>
        <v>5568</v>
      </c>
      <c r="N118" s="562">
        <f t="shared" si="52"/>
        <v>5850</v>
      </c>
      <c r="O118" s="563"/>
      <c r="P118" s="563"/>
      <c r="Q118" s="563"/>
    </row>
    <row r="119" spans="1:17" ht="15.75">
      <c r="A119" s="462" t="s">
        <v>1377</v>
      </c>
      <c r="B119" s="463"/>
      <c r="C119" s="463"/>
      <c r="D119" s="381">
        <v>109</v>
      </c>
      <c r="E119" s="547" t="s">
        <v>714</v>
      </c>
      <c r="F119" s="548">
        <f aca="true" t="shared" si="53" ref="F119:N119">F120+F121+F122+F125+F129+F133</f>
        <v>0</v>
      </c>
      <c r="G119" s="384">
        <f t="shared" si="53"/>
        <v>4850</v>
      </c>
      <c r="H119" s="384">
        <f t="shared" si="53"/>
        <v>4850</v>
      </c>
      <c r="I119" s="384">
        <f t="shared" si="53"/>
        <v>0</v>
      </c>
      <c r="J119" s="384">
        <f t="shared" si="53"/>
        <v>0</v>
      </c>
      <c r="K119" s="384">
        <f t="shared" si="53"/>
        <v>0</v>
      </c>
      <c r="L119" s="384">
        <f t="shared" si="53"/>
        <v>5408</v>
      </c>
      <c r="M119" s="384">
        <f t="shared" si="53"/>
        <v>5568</v>
      </c>
      <c r="N119" s="384">
        <f t="shared" si="53"/>
        <v>5850</v>
      </c>
      <c r="O119" s="345"/>
      <c r="P119" s="345"/>
      <c r="Q119" s="345"/>
    </row>
    <row r="120" spans="1:18" ht="15">
      <c r="A120" s="393" t="s">
        <v>1378</v>
      </c>
      <c r="B120" s="464"/>
      <c r="C120" s="464"/>
      <c r="D120" s="381">
        <v>110</v>
      </c>
      <c r="E120" s="547">
        <v>10</v>
      </c>
      <c r="F120" s="548"/>
      <c r="G120" s="391">
        <f>H120+I120+J120+K120</f>
        <v>75</v>
      </c>
      <c r="H120" s="391">
        <v>75</v>
      </c>
      <c r="I120" s="391"/>
      <c r="J120" s="391"/>
      <c r="K120" s="391"/>
      <c r="L120" s="391">
        <v>83</v>
      </c>
      <c r="M120" s="391">
        <v>85</v>
      </c>
      <c r="N120" s="391">
        <v>88</v>
      </c>
      <c r="P120">
        <f>G120*R117</f>
        <v>81.75</v>
      </c>
      <c r="Q120">
        <f>P120*S117</f>
        <v>85.8375</v>
      </c>
      <c r="R120">
        <f>Q120*T117</f>
        <v>91.84612500000001</v>
      </c>
    </row>
    <row r="121" spans="1:18" ht="15">
      <c r="A121" s="385" t="s">
        <v>1379</v>
      </c>
      <c r="B121" s="464"/>
      <c r="C121" s="464"/>
      <c r="D121" s="381">
        <v>111</v>
      </c>
      <c r="E121" s="549">
        <v>20</v>
      </c>
      <c r="F121" s="550"/>
      <c r="G121" s="391">
        <f>H121+I121+J121+K121</f>
        <v>4595</v>
      </c>
      <c r="H121" s="391">
        <v>4595</v>
      </c>
      <c r="I121" s="391"/>
      <c r="J121" s="391"/>
      <c r="K121" s="391"/>
      <c r="L121" s="391">
        <v>5325</v>
      </c>
      <c r="M121" s="391">
        <v>5483</v>
      </c>
      <c r="N121" s="391">
        <v>5762</v>
      </c>
      <c r="O121" s="345"/>
      <c r="P121" s="345">
        <f>G121*R117</f>
        <v>5008.55</v>
      </c>
      <c r="Q121">
        <f>P121*S117</f>
        <v>5258.9775</v>
      </c>
      <c r="R121">
        <f>Q121*T117</f>
        <v>5627.105925</v>
      </c>
    </row>
    <row r="122" spans="1:14" ht="15">
      <c r="A122" s="385" t="s">
        <v>1411</v>
      </c>
      <c r="B122" s="464"/>
      <c r="C122" s="464"/>
      <c r="D122" s="381">
        <v>112</v>
      </c>
      <c r="E122" s="444">
        <v>51</v>
      </c>
      <c r="F122" s="544">
        <f aca="true" t="shared" si="54" ref="F122:N123">F123</f>
        <v>0</v>
      </c>
      <c r="G122" s="384">
        <f t="shared" si="54"/>
        <v>0</v>
      </c>
      <c r="H122" s="384">
        <f t="shared" si="54"/>
        <v>0</v>
      </c>
      <c r="I122" s="384">
        <f t="shared" si="54"/>
        <v>0</v>
      </c>
      <c r="J122" s="384">
        <f t="shared" si="54"/>
        <v>0</v>
      </c>
      <c r="K122" s="384">
        <f t="shared" si="54"/>
        <v>0</v>
      </c>
      <c r="L122" s="384">
        <f t="shared" si="54"/>
        <v>0</v>
      </c>
      <c r="M122" s="384">
        <f t="shared" si="54"/>
        <v>0</v>
      </c>
      <c r="N122" s="384">
        <f t="shared" si="54"/>
        <v>0</v>
      </c>
    </row>
    <row r="123" spans="1:16" ht="15">
      <c r="A123" s="385"/>
      <c r="B123" s="385" t="s">
        <v>1412</v>
      </c>
      <c r="C123" s="480"/>
      <c r="D123" s="381">
        <v>113</v>
      </c>
      <c r="E123" s="444" t="s">
        <v>1413</v>
      </c>
      <c r="F123" s="544">
        <f t="shared" si="54"/>
        <v>0</v>
      </c>
      <c r="G123" s="384">
        <f t="shared" si="54"/>
        <v>0</v>
      </c>
      <c r="H123" s="384">
        <f t="shared" si="54"/>
        <v>0</v>
      </c>
      <c r="I123" s="384">
        <f t="shared" si="54"/>
        <v>0</v>
      </c>
      <c r="J123" s="384">
        <f t="shared" si="54"/>
        <v>0</v>
      </c>
      <c r="K123" s="384">
        <f t="shared" si="54"/>
        <v>0</v>
      </c>
      <c r="L123" s="384">
        <f t="shared" si="54"/>
        <v>0</v>
      </c>
      <c r="M123" s="384">
        <f t="shared" si="54"/>
        <v>0</v>
      </c>
      <c r="N123" s="384">
        <f t="shared" si="54"/>
        <v>0</v>
      </c>
      <c r="O123" s="345"/>
      <c r="P123" s="345"/>
    </row>
    <row r="124" spans="1:18" ht="15">
      <c r="A124" s="385"/>
      <c r="B124" s="385"/>
      <c r="C124" s="387" t="s">
        <v>1414</v>
      </c>
      <c r="D124" s="381">
        <v>114</v>
      </c>
      <c r="E124" s="444" t="s">
        <v>1415</v>
      </c>
      <c r="F124" s="544"/>
      <c r="G124" s="391">
        <f>H124+I124+J124+K124</f>
        <v>0</v>
      </c>
      <c r="H124" s="391"/>
      <c r="I124" s="391"/>
      <c r="J124" s="391"/>
      <c r="K124" s="391">
        <f>30-30</f>
        <v>0</v>
      </c>
      <c r="L124" s="391">
        <f>30-30</f>
        <v>0</v>
      </c>
      <c r="M124" s="391">
        <f>30-30</f>
        <v>0</v>
      </c>
      <c r="N124" s="391">
        <f>30-30</f>
        <v>0</v>
      </c>
      <c r="O124" s="345"/>
      <c r="P124" s="345"/>
      <c r="Q124" s="345"/>
      <c r="R124" s="345"/>
    </row>
    <row r="125" spans="1:16" ht="15">
      <c r="A125" s="385" t="s">
        <v>1416</v>
      </c>
      <c r="B125" s="464"/>
      <c r="C125" s="464"/>
      <c r="D125" s="381">
        <v>115</v>
      </c>
      <c r="E125" s="444">
        <v>55</v>
      </c>
      <c r="F125" s="565">
        <f aca="true" t="shared" si="55" ref="F125:N125">F126</f>
        <v>0</v>
      </c>
      <c r="G125" s="384">
        <f t="shared" si="55"/>
        <v>150</v>
      </c>
      <c r="H125" s="384">
        <f t="shared" si="55"/>
        <v>150</v>
      </c>
      <c r="I125" s="384">
        <f t="shared" si="55"/>
        <v>0</v>
      </c>
      <c r="J125" s="384">
        <f t="shared" si="55"/>
        <v>0</v>
      </c>
      <c r="K125" s="384">
        <f t="shared" si="55"/>
        <v>0</v>
      </c>
      <c r="L125" s="384">
        <f t="shared" si="55"/>
        <v>0</v>
      </c>
      <c r="M125" s="384">
        <f t="shared" si="55"/>
        <v>0</v>
      </c>
      <c r="N125" s="384">
        <f t="shared" si="55"/>
        <v>0</v>
      </c>
      <c r="O125" s="345"/>
      <c r="P125" s="345"/>
    </row>
    <row r="126" spans="1:22" ht="15">
      <c r="A126" s="385"/>
      <c r="B126" s="437" t="s">
        <v>1417</v>
      </c>
      <c r="C126" s="463"/>
      <c r="D126" s="381">
        <v>116</v>
      </c>
      <c r="E126" s="444" t="s">
        <v>1418</v>
      </c>
      <c r="F126" s="544">
        <f aca="true" t="shared" si="56" ref="F126:N126">F127+F128</f>
        <v>0</v>
      </c>
      <c r="G126" s="544">
        <f t="shared" si="56"/>
        <v>150</v>
      </c>
      <c r="H126" s="544">
        <f t="shared" si="56"/>
        <v>150</v>
      </c>
      <c r="I126" s="544">
        <f t="shared" si="56"/>
        <v>0</v>
      </c>
      <c r="J126" s="544">
        <f t="shared" si="56"/>
        <v>0</v>
      </c>
      <c r="K126" s="544">
        <f t="shared" si="56"/>
        <v>0</v>
      </c>
      <c r="L126" s="544">
        <f t="shared" si="56"/>
        <v>0</v>
      </c>
      <c r="M126" s="544">
        <f t="shared" si="56"/>
        <v>0</v>
      </c>
      <c r="N126" s="544">
        <f t="shared" si="56"/>
        <v>0</v>
      </c>
      <c r="P126" s="345"/>
      <c r="Q126" s="345"/>
      <c r="R126" s="345"/>
      <c r="S126" s="345"/>
      <c r="T126" s="345"/>
      <c r="U126" s="345"/>
      <c r="V126" s="345"/>
    </row>
    <row r="127" spans="1:14" ht="15">
      <c r="A127" s="385"/>
      <c r="B127" s="437"/>
      <c r="C127" s="387" t="s">
        <v>1419</v>
      </c>
      <c r="D127" s="381">
        <v>117</v>
      </c>
      <c r="E127" s="444" t="s">
        <v>1420</v>
      </c>
      <c r="F127" s="544"/>
      <c r="G127" s="391">
        <f>H127+I127+J127+K127</f>
        <v>0</v>
      </c>
      <c r="H127" s="391"/>
      <c r="I127" s="391"/>
      <c r="J127" s="391"/>
      <c r="K127" s="391"/>
      <c r="L127" s="391"/>
      <c r="M127" s="391"/>
      <c r="N127" s="391"/>
    </row>
    <row r="128" spans="1:14" ht="15">
      <c r="A128" s="385"/>
      <c r="B128" s="437"/>
      <c r="C128" s="387" t="s">
        <v>1529</v>
      </c>
      <c r="D128" s="381">
        <v>118</v>
      </c>
      <c r="E128" s="444" t="s">
        <v>1530</v>
      </c>
      <c r="F128" s="544"/>
      <c r="G128" s="391">
        <f>H128+I128+J128+K128</f>
        <v>150</v>
      </c>
      <c r="H128" s="391">
        <v>150</v>
      </c>
      <c r="I128" s="391"/>
      <c r="J128" s="391"/>
      <c r="K128" s="391"/>
      <c r="L128" s="391"/>
      <c r="M128" s="391"/>
      <c r="N128" s="391"/>
    </row>
    <row r="129" spans="1:14" ht="15">
      <c r="A129" s="385" t="s">
        <v>1421</v>
      </c>
      <c r="B129" s="464"/>
      <c r="C129" s="464"/>
      <c r="D129" s="381">
        <v>119</v>
      </c>
      <c r="E129" s="444">
        <v>57</v>
      </c>
      <c r="F129" s="544">
        <f aca="true" t="shared" si="57" ref="F129:N129">F130+F131</f>
        <v>0</v>
      </c>
      <c r="G129" s="384">
        <f t="shared" si="57"/>
        <v>10</v>
      </c>
      <c r="H129" s="384">
        <f t="shared" si="57"/>
        <v>10</v>
      </c>
      <c r="I129" s="384">
        <f t="shared" si="57"/>
        <v>0</v>
      </c>
      <c r="J129" s="384">
        <f t="shared" si="57"/>
        <v>0</v>
      </c>
      <c r="K129" s="384">
        <f t="shared" si="57"/>
        <v>0</v>
      </c>
      <c r="L129" s="384">
        <f t="shared" si="57"/>
        <v>0</v>
      </c>
      <c r="M129" s="384">
        <f t="shared" si="57"/>
        <v>0</v>
      </c>
      <c r="N129" s="384">
        <f t="shared" si="57"/>
        <v>0</v>
      </c>
    </row>
    <row r="130" spans="1:22" ht="15">
      <c r="A130" s="385"/>
      <c r="B130" s="437" t="s">
        <v>1422</v>
      </c>
      <c r="C130" s="463"/>
      <c r="D130" s="381">
        <v>120</v>
      </c>
      <c r="E130" s="444" t="s">
        <v>1423</v>
      </c>
      <c r="F130" s="544"/>
      <c r="G130" s="391">
        <f>H130+I130+J130+K130</f>
        <v>0</v>
      </c>
      <c r="H130" s="391"/>
      <c r="I130" s="391"/>
      <c r="J130" s="391"/>
      <c r="K130" s="391"/>
      <c r="L130" s="391"/>
      <c r="M130" s="391"/>
      <c r="N130" s="391"/>
      <c r="O130" s="345"/>
      <c r="P130" s="345"/>
      <c r="Q130" s="345"/>
      <c r="R130" s="345"/>
      <c r="S130" s="345"/>
      <c r="T130" s="345"/>
      <c r="U130" s="345"/>
      <c r="V130" s="345"/>
    </row>
    <row r="131" spans="1:16" ht="15">
      <c r="A131" s="385"/>
      <c r="B131" s="437" t="s">
        <v>1424</v>
      </c>
      <c r="C131" s="463"/>
      <c r="D131" s="381">
        <v>121</v>
      </c>
      <c r="E131" s="444" t="s">
        <v>1425</v>
      </c>
      <c r="F131" s="544">
        <f aca="true" t="shared" si="58" ref="F131:N131">F132</f>
        <v>0</v>
      </c>
      <c r="G131" s="384">
        <f t="shared" si="58"/>
        <v>10</v>
      </c>
      <c r="H131" s="384">
        <f t="shared" si="58"/>
        <v>10</v>
      </c>
      <c r="I131" s="384">
        <f t="shared" si="58"/>
        <v>0</v>
      </c>
      <c r="J131" s="384">
        <f t="shared" si="58"/>
        <v>0</v>
      </c>
      <c r="K131" s="384">
        <f t="shared" si="58"/>
        <v>0</v>
      </c>
      <c r="L131" s="384">
        <f t="shared" si="58"/>
        <v>0</v>
      </c>
      <c r="M131" s="384">
        <f t="shared" si="58"/>
        <v>0</v>
      </c>
      <c r="N131" s="384">
        <f t="shared" si="58"/>
        <v>0</v>
      </c>
      <c r="O131" s="566"/>
      <c r="P131" s="566"/>
    </row>
    <row r="132" spans="1:14" ht="15">
      <c r="A132" s="385"/>
      <c r="B132" s="437"/>
      <c r="C132" s="387" t="s">
        <v>1426</v>
      </c>
      <c r="D132" s="381">
        <v>122</v>
      </c>
      <c r="E132" s="444" t="s">
        <v>1427</v>
      </c>
      <c r="F132" s="544"/>
      <c r="G132" s="391">
        <f>H132+I132+J132+K132</f>
        <v>10</v>
      </c>
      <c r="H132" s="391">
        <v>10</v>
      </c>
      <c r="I132" s="391"/>
      <c r="J132" s="391"/>
      <c r="K132" s="391"/>
      <c r="L132" s="391"/>
      <c r="M132" s="391"/>
      <c r="N132" s="391"/>
    </row>
    <row r="133" spans="1:14" ht="15">
      <c r="A133" s="551" t="s">
        <v>1531</v>
      </c>
      <c r="B133" s="437"/>
      <c r="C133" s="387"/>
      <c r="D133" s="381">
        <v>123</v>
      </c>
      <c r="E133" s="444">
        <v>59</v>
      </c>
      <c r="F133" s="544"/>
      <c r="G133" s="391">
        <f>H133+I133+J133+K133</f>
        <v>20</v>
      </c>
      <c r="H133" s="391">
        <v>20</v>
      </c>
      <c r="I133" s="391"/>
      <c r="J133" s="391"/>
      <c r="K133" s="391"/>
      <c r="L133" s="391"/>
      <c r="M133" s="391"/>
      <c r="N133" s="391"/>
    </row>
    <row r="134" spans="1:16" ht="15.75">
      <c r="A134" s="446" t="s">
        <v>671</v>
      </c>
      <c r="B134" s="463"/>
      <c r="C134" s="463"/>
      <c r="D134" s="381">
        <v>124</v>
      </c>
      <c r="E134" s="549">
        <v>70</v>
      </c>
      <c r="F134" s="550">
        <f aca="true" t="shared" si="59" ref="F134:N134">F135</f>
        <v>0</v>
      </c>
      <c r="G134" s="384">
        <f t="shared" si="59"/>
        <v>0</v>
      </c>
      <c r="H134" s="384">
        <f t="shared" si="59"/>
        <v>0</v>
      </c>
      <c r="I134" s="384">
        <f t="shared" si="59"/>
        <v>0</v>
      </c>
      <c r="J134" s="384">
        <f t="shared" si="59"/>
        <v>0</v>
      </c>
      <c r="K134" s="384">
        <f t="shared" si="59"/>
        <v>0</v>
      </c>
      <c r="L134" s="384">
        <f t="shared" si="59"/>
        <v>0</v>
      </c>
      <c r="M134" s="384">
        <f t="shared" si="59"/>
        <v>0</v>
      </c>
      <c r="N134" s="384">
        <f t="shared" si="59"/>
        <v>0</v>
      </c>
      <c r="O134" s="345"/>
      <c r="P134" s="345"/>
    </row>
    <row r="135" spans="1:16" ht="15">
      <c r="A135" s="439" t="s">
        <v>1384</v>
      </c>
      <c r="B135" s="449"/>
      <c r="C135" s="463"/>
      <c r="D135" s="381">
        <v>125</v>
      </c>
      <c r="E135" s="549">
        <v>71</v>
      </c>
      <c r="F135" s="550">
        <f aca="true" t="shared" si="60" ref="F135:N135">F136+F141</f>
        <v>0</v>
      </c>
      <c r="G135" s="384">
        <f t="shared" si="60"/>
        <v>0</v>
      </c>
      <c r="H135" s="384">
        <f t="shared" si="60"/>
        <v>0</v>
      </c>
      <c r="I135" s="384">
        <f t="shared" si="60"/>
        <v>0</v>
      </c>
      <c r="J135" s="384">
        <f t="shared" si="60"/>
        <v>0</v>
      </c>
      <c r="K135" s="384">
        <f t="shared" si="60"/>
        <v>0</v>
      </c>
      <c r="L135" s="384">
        <f t="shared" si="60"/>
        <v>0</v>
      </c>
      <c r="M135" s="384">
        <f t="shared" si="60"/>
        <v>0</v>
      </c>
      <c r="N135" s="384">
        <f t="shared" si="60"/>
        <v>0</v>
      </c>
      <c r="O135" s="345"/>
      <c r="P135" s="345"/>
    </row>
    <row r="136" spans="1:16" ht="15">
      <c r="A136" s="388"/>
      <c r="B136" s="437" t="s">
        <v>1385</v>
      </c>
      <c r="C136" s="463"/>
      <c r="D136" s="381">
        <v>126</v>
      </c>
      <c r="E136" s="549" t="s">
        <v>1254</v>
      </c>
      <c r="F136" s="550">
        <f aca="true" t="shared" si="61" ref="F136:N136">F137+F138+F139+F140</f>
        <v>0</v>
      </c>
      <c r="G136" s="384">
        <f t="shared" si="61"/>
        <v>0</v>
      </c>
      <c r="H136" s="384">
        <f t="shared" si="61"/>
        <v>0</v>
      </c>
      <c r="I136" s="384">
        <f t="shared" si="61"/>
        <v>0</v>
      </c>
      <c r="J136" s="384">
        <f t="shared" si="61"/>
        <v>0</v>
      </c>
      <c r="K136" s="384">
        <f t="shared" si="61"/>
        <v>0</v>
      </c>
      <c r="L136" s="384">
        <f t="shared" si="61"/>
        <v>0</v>
      </c>
      <c r="M136" s="384">
        <f t="shared" si="61"/>
        <v>0</v>
      </c>
      <c r="N136" s="384">
        <f t="shared" si="61"/>
        <v>0</v>
      </c>
      <c r="O136" s="566"/>
      <c r="P136" s="566"/>
    </row>
    <row r="137" spans="1:16" ht="15">
      <c r="A137" s="388"/>
      <c r="B137" s="437"/>
      <c r="C137" s="451" t="s">
        <v>1255</v>
      </c>
      <c r="D137" s="381">
        <v>127</v>
      </c>
      <c r="E137" s="552" t="s">
        <v>1256</v>
      </c>
      <c r="F137" s="553"/>
      <c r="G137" s="391">
        <f>H137+I137+J137+K137</f>
        <v>0</v>
      </c>
      <c r="H137" s="391"/>
      <c r="I137" s="391"/>
      <c r="J137" s="391"/>
      <c r="K137" s="391"/>
      <c r="L137" s="391"/>
      <c r="M137" s="391"/>
      <c r="N137" s="391"/>
      <c r="O137" s="345"/>
      <c r="P137" s="345"/>
    </row>
    <row r="138" spans="1:14" ht="15.75" customHeight="1">
      <c r="A138" s="388"/>
      <c r="B138" s="437"/>
      <c r="C138" s="455" t="s">
        <v>1257</v>
      </c>
      <c r="D138" s="381">
        <v>128</v>
      </c>
      <c r="E138" s="552" t="s">
        <v>1258</v>
      </c>
      <c r="F138" s="553"/>
      <c r="G138" s="391">
        <f>H138+I138+J138+K138</f>
        <v>0</v>
      </c>
      <c r="H138" s="391"/>
      <c r="I138" s="391"/>
      <c r="J138" s="391"/>
      <c r="K138" s="391"/>
      <c r="L138" s="391"/>
      <c r="M138" s="391"/>
      <c r="N138" s="391"/>
    </row>
    <row r="139" spans="1:14" ht="15">
      <c r="A139" s="388"/>
      <c r="B139" s="437"/>
      <c r="C139" s="456" t="s">
        <v>1259</v>
      </c>
      <c r="D139" s="381">
        <v>129</v>
      </c>
      <c r="E139" s="552" t="s">
        <v>1260</v>
      </c>
      <c r="F139" s="553"/>
      <c r="G139" s="391">
        <f>H139+I139+J139+K139</f>
        <v>0</v>
      </c>
      <c r="H139" s="391"/>
      <c r="I139" s="391"/>
      <c r="J139" s="391"/>
      <c r="K139" s="391"/>
      <c r="L139" s="391"/>
      <c r="M139" s="391"/>
      <c r="N139" s="391"/>
    </row>
    <row r="140" spans="1:14" ht="15">
      <c r="A140" s="388"/>
      <c r="B140" s="437"/>
      <c r="C140" s="456" t="s">
        <v>1428</v>
      </c>
      <c r="D140" s="381">
        <v>130</v>
      </c>
      <c r="E140" s="554" t="s">
        <v>1262</v>
      </c>
      <c r="F140" s="555"/>
      <c r="G140" s="391">
        <f>H140+I140+J140+K140</f>
        <v>0</v>
      </c>
      <c r="H140" s="391"/>
      <c r="I140" s="391"/>
      <c r="J140" s="391"/>
      <c r="K140" s="391"/>
      <c r="L140" s="391"/>
      <c r="M140" s="391"/>
      <c r="N140" s="391"/>
    </row>
    <row r="141" spans="1:16" ht="15">
      <c r="A141" s="388"/>
      <c r="B141" s="437" t="s">
        <v>1386</v>
      </c>
      <c r="C141" s="456"/>
      <c r="D141" s="381">
        <v>131</v>
      </c>
      <c r="E141" s="549" t="s">
        <v>1387</v>
      </c>
      <c r="F141" s="550"/>
      <c r="G141" s="391">
        <f>H141+I141+J141+K141</f>
        <v>0</v>
      </c>
      <c r="H141" s="391"/>
      <c r="I141" s="391"/>
      <c r="J141" s="391"/>
      <c r="K141" s="391"/>
      <c r="L141" s="391"/>
      <c r="M141" s="391"/>
      <c r="N141" s="391"/>
      <c r="O141" s="567"/>
      <c r="P141" s="539"/>
    </row>
    <row r="142" spans="1:18" ht="14.25">
      <c r="A142" s="304" t="s">
        <v>903</v>
      </c>
      <c r="B142" s="304"/>
      <c r="C142" s="304"/>
      <c r="D142" s="381">
        <v>132</v>
      </c>
      <c r="E142" s="389"/>
      <c r="F142" s="538"/>
      <c r="G142" s="391"/>
      <c r="H142" s="391"/>
      <c r="I142" s="391"/>
      <c r="J142" s="391"/>
      <c r="K142" s="391"/>
      <c r="L142" s="391"/>
      <c r="M142" s="391"/>
      <c r="N142" s="391"/>
      <c r="O142" s="345">
        <v>4438951</v>
      </c>
      <c r="R142" s="345">
        <v>4850000</v>
      </c>
    </row>
    <row r="143" spans="1:18" ht="15">
      <c r="A143" s="475"/>
      <c r="B143" s="481" t="s">
        <v>1429</v>
      </c>
      <c r="C143" s="482"/>
      <c r="D143" s="381">
        <v>133</v>
      </c>
      <c r="E143" s="549" t="s">
        <v>1430</v>
      </c>
      <c r="F143" s="550">
        <f aca="true" t="shared" si="62" ref="F143:N143">F144+F145</f>
        <v>0</v>
      </c>
      <c r="G143" s="384">
        <f t="shared" si="62"/>
        <v>1952</v>
      </c>
      <c r="H143" s="384">
        <f t="shared" si="62"/>
        <v>1952</v>
      </c>
      <c r="I143" s="384">
        <f t="shared" si="62"/>
        <v>0</v>
      </c>
      <c r="J143" s="384">
        <f t="shared" si="62"/>
        <v>0</v>
      </c>
      <c r="K143" s="384">
        <f t="shared" si="62"/>
        <v>0</v>
      </c>
      <c r="L143" s="384">
        <f t="shared" si="62"/>
        <v>2209</v>
      </c>
      <c r="M143" s="384">
        <f t="shared" si="62"/>
        <v>2274</v>
      </c>
      <c r="N143" s="384">
        <f t="shared" si="62"/>
        <v>2389</v>
      </c>
      <c r="O143" s="345"/>
      <c r="P143" s="568" t="s">
        <v>1522</v>
      </c>
      <c r="R143" s="345"/>
    </row>
    <row r="144" spans="1:18" ht="14.25">
      <c r="A144" s="475"/>
      <c r="B144" s="481"/>
      <c r="C144" s="483" t="s">
        <v>936</v>
      </c>
      <c r="D144" s="381">
        <v>134</v>
      </c>
      <c r="E144" s="549" t="s">
        <v>1431</v>
      </c>
      <c r="F144" s="550"/>
      <c r="G144" s="391">
        <f>H144+I144+J144+K144</f>
        <v>1865</v>
      </c>
      <c r="H144" s="391">
        <v>1865</v>
      </c>
      <c r="I144" s="391"/>
      <c r="J144" s="391"/>
      <c r="K144" s="391"/>
      <c r="L144" s="391">
        <v>2114</v>
      </c>
      <c r="M144" s="391">
        <v>2176</v>
      </c>
      <c r="N144" s="391">
        <v>2287</v>
      </c>
      <c r="O144" s="545">
        <v>1706808</v>
      </c>
      <c r="P144" s="569">
        <f>O144/O142</f>
        <v>0.3845070603392558</v>
      </c>
      <c r="R144" s="345">
        <f>R142*P144</f>
        <v>1864859.2426453906</v>
      </c>
    </row>
    <row r="145" spans="1:18" ht="14.25">
      <c r="A145" s="475"/>
      <c r="B145" s="481"/>
      <c r="C145" s="483" t="s">
        <v>938</v>
      </c>
      <c r="D145" s="381">
        <v>135</v>
      </c>
      <c r="E145" s="549" t="s">
        <v>1432</v>
      </c>
      <c r="F145" s="550"/>
      <c r="G145" s="391">
        <f>H145+I145+J145+K145</f>
        <v>87</v>
      </c>
      <c r="H145" s="391">
        <v>87</v>
      </c>
      <c r="I145" s="391"/>
      <c r="J145" s="391"/>
      <c r="K145" s="391"/>
      <c r="L145" s="391">
        <v>95</v>
      </c>
      <c r="M145" s="391">
        <v>98</v>
      </c>
      <c r="N145" s="391">
        <v>102</v>
      </c>
      <c r="O145" s="545">
        <v>79359</v>
      </c>
      <c r="P145" s="569">
        <f>O145/O142</f>
        <v>0.01787787249735354</v>
      </c>
      <c r="R145" s="345">
        <f>R142*P145</f>
        <v>86707.68161216467</v>
      </c>
    </row>
    <row r="146" spans="1:18" ht="15">
      <c r="A146" s="475"/>
      <c r="B146" s="481" t="s">
        <v>1433</v>
      </c>
      <c r="C146" s="484"/>
      <c r="D146" s="381">
        <v>136</v>
      </c>
      <c r="E146" s="549" t="s">
        <v>1434</v>
      </c>
      <c r="F146" s="550">
        <f aca="true" t="shared" si="63" ref="F146:N146">F147+F148+F149</f>
        <v>0</v>
      </c>
      <c r="G146" s="384">
        <f t="shared" si="63"/>
        <v>2891</v>
      </c>
      <c r="H146" s="384">
        <f t="shared" si="63"/>
        <v>2891</v>
      </c>
      <c r="I146" s="384">
        <f t="shared" si="63"/>
        <v>0</v>
      </c>
      <c r="J146" s="384">
        <f t="shared" si="63"/>
        <v>0</v>
      </c>
      <c r="K146" s="384">
        <f t="shared" si="63"/>
        <v>0</v>
      </c>
      <c r="L146" s="384">
        <f t="shared" si="63"/>
        <v>3188</v>
      </c>
      <c r="M146" s="384">
        <f t="shared" si="63"/>
        <v>3283</v>
      </c>
      <c r="N146" s="384">
        <f t="shared" si="63"/>
        <v>3450</v>
      </c>
      <c r="O146" s="570"/>
      <c r="P146" s="571"/>
      <c r="R146" s="345"/>
    </row>
    <row r="147" spans="1:18" ht="14.25">
      <c r="A147" s="475"/>
      <c r="B147" s="481"/>
      <c r="C147" s="477" t="s">
        <v>942</v>
      </c>
      <c r="D147" s="381">
        <v>137</v>
      </c>
      <c r="E147" s="549" t="s">
        <v>1435</v>
      </c>
      <c r="F147" s="550"/>
      <c r="G147" s="391">
        <f>H147+I147+J147+K147</f>
        <v>1335</v>
      </c>
      <c r="H147" s="391">
        <v>1335</v>
      </c>
      <c r="I147" s="391"/>
      <c r="J147" s="391"/>
      <c r="K147" s="391"/>
      <c r="L147" s="391">
        <v>1297</v>
      </c>
      <c r="M147" s="391">
        <v>1335</v>
      </c>
      <c r="N147" s="391">
        <v>1403</v>
      </c>
      <c r="O147" s="545">
        <v>1222434</v>
      </c>
      <c r="P147" s="569">
        <f>O147/O142</f>
        <v>0.2753880364978122</v>
      </c>
      <c r="R147" s="345">
        <f>R142*P147</f>
        <v>1335631.9770143891</v>
      </c>
    </row>
    <row r="148" spans="1:18" ht="14.25">
      <c r="A148" s="475"/>
      <c r="B148" s="481"/>
      <c r="C148" s="477" t="s">
        <v>944</v>
      </c>
      <c r="D148" s="381">
        <v>138</v>
      </c>
      <c r="E148" s="549" t="s">
        <v>1436</v>
      </c>
      <c r="F148" s="550"/>
      <c r="G148" s="391">
        <f>H148+I148+J148+K148</f>
        <v>1556</v>
      </c>
      <c r="H148" s="391">
        <v>1556</v>
      </c>
      <c r="I148" s="391"/>
      <c r="J148" s="391"/>
      <c r="K148" s="391"/>
      <c r="L148" s="391">
        <v>1879</v>
      </c>
      <c r="M148" s="391">
        <v>1935</v>
      </c>
      <c r="N148" s="391">
        <v>2033</v>
      </c>
      <c r="O148" s="545">
        <v>1424078</v>
      </c>
      <c r="P148" s="569">
        <f>O148/O142</f>
        <v>0.3208140842284585</v>
      </c>
      <c r="R148" s="345">
        <f>R142*P148</f>
        <v>1555948.3085080236</v>
      </c>
    </row>
    <row r="149" spans="1:18" ht="14.25">
      <c r="A149" s="475"/>
      <c r="B149" s="481"/>
      <c r="C149" s="485" t="s">
        <v>946</v>
      </c>
      <c r="D149" s="381">
        <v>139</v>
      </c>
      <c r="E149" s="549" t="s">
        <v>1437</v>
      </c>
      <c r="F149" s="550"/>
      <c r="G149" s="391">
        <f>H149+I149+J149+K149</f>
        <v>0</v>
      </c>
      <c r="H149" s="391"/>
      <c r="I149" s="391"/>
      <c r="J149" s="391"/>
      <c r="K149" s="391"/>
      <c r="L149" s="391">
        <v>12</v>
      </c>
      <c r="M149" s="391">
        <v>13</v>
      </c>
      <c r="N149" s="391">
        <v>14</v>
      </c>
      <c r="O149" s="545">
        <v>0</v>
      </c>
      <c r="P149" s="529"/>
      <c r="R149" s="345"/>
    </row>
    <row r="150" spans="1:18" ht="14.25">
      <c r="A150" s="475"/>
      <c r="B150" s="430" t="s">
        <v>948</v>
      </c>
      <c r="C150" s="430"/>
      <c r="D150" s="381">
        <v>140</v>
      </c>
      <c r="E150" s="549" t="s">
        <v>1438</v>
      </c>
      <c r="F150" s="550"/>
      <c r="G150" s="391">
        <f>H150+I150+J150+K150</f>
        <v>7</v>
      </c>
      <c r="H150" s="391">
        <v>7</v>
      </c>
      <c r="I150" s="391"/>
      <c r="J150" s="391"/>
      <c r="K150" s="391"/>
      <c r="L150" s="391">
        <v>11</v>
      </c>
      <c r="M150" s="391">
        <v>11</v>
      </c>
      <c r="N150" s="391">
        <v>11</v>
      </c>
      <c r="O150" s="545">
        <v>6272</v>
      </c>
      <c r="P150" s="529">
        <f>O150/O142</f>
        <v>0.0014129464371199411</v>
      </c>
      <c r="R150" s="345">
        <f>R142*P150</f>
        <v>6852.790220031715</v>
      </c>
    </row>
    <row r="151" spans="1:16" ht="15">
      <c r="A151" s="475"/>
      <c r="B151" s="430" t="s">
        <v>1439</v>
      </c>
      <c r="C151" s="486"/>
      <c r="D151" s="381">
        <v>141</v>
      </c>
      <c r="E151" s="549" t="s">
        <v>1440</v>
      </c>
      <c r="F151" s="550">
        <f aca="true" t="shared" si="64" ref="F151:N151">F152</f>
        <v>0</v>
      </c>
      <c r="G151" s="384">
        <f t="shared" si="64"/>
        <v>0</v>
      </c>
      <c r="H151" s="384">
        <f t="shared" si="64"/>
        <v>0</v>
      </c>
      <c r="I151" s="384">
        <f t="shared" si="64"/>
        <v>0</v>
      </c>
      <c r="J151" s="384">
        <f t="shared" si="64"/>
        <v>0</v>
      </c>
      <c r="K151" s="384">
        <f t="shared" si="64"/>
        <v>0</v>
      </c>
      <c r="L151" s="384">
        <f t="shared" si="64"/>
        <v>0</v>
      </c>
      <c r="M151" s="384">
        <f t="shared" si="64"/>
        <v>0</v>
      </c>
      <c r="N151" s="384">
        <f t="shared" si="64"/>
        <v>0</v>
      </c>
      <c r="O151" s="345"/>
      <c r="P151" s="529"/>
    </row>
    <row r="152" spans="1:15" ht="14.25">
      <c r="A152" s="475"/>
      <c r="B152" s="430"/>
      <c r="C152" s="477" t="s">
        <v>952</v>
      </c>
      <c r="D152" s="381">
        <v>142</v>
      </c>
      <c r="E152" s="549" t="s">
        <v>1441</v>
      </c>
      <c r="F152" s="550"/>
      <c r="G152" s="391">
        <f>H152+I152+J152+K152</f>
        <v>0</v>
      </c>
      <c r="H152" s="391"/>
      <c r="I152" s="391"/>
      <c r="J152" s="391"/>
      <c r="K152" s="391"/>
      <c r="L152" s="391"/>
      <c r="M152" s="391"/>
      <c r="N152" s="391"/>
      <c r="O152" s="345"/>
    </row>
    <row r="153" spans="1:15" ht="15">
      <c r="A153" s="475"/>
      <c r="B153" s="430" t="s">
        <v>1442</v>
      </c>
      <c r="C153" s="430"/>
      <c r="D153" s="381">
        <v>143</v>
      </c>
      <c r="E153" s="549" t="s">
        <v>1443</v>
      </c>
      <c r="F153" s="550">
        <f aca="true" t="shared" si="65" ref="F153:N153">F154+F155</f>
        <v>0</v>
      </c>
      <c r="G153" s="384">
        <f t="shared" si="65"/>
        <v>0</v>
      </c>
      <c r="H153" s="384">
        <f t="shared" si="65"/>
        <v>0</v>
      </c>
      <c r="I153" s="384">
        <f t="shared" si="65"/>
        <v>0</v>
      </c>
      <c r="J153" s="384">
        <f t="shared" si="65"/>
        <v>0</v>
      </c>
      <c r="K153" s="384">
        <f t="shared" si="65"/>
        <v>0</v>
      </c>
      <c r="L153" s="384">
        <f t="shared" si="65"/>
        <v>0</v>
      </c>
      <c r="M153" s="384">
        <f t="shared" si="65"/>
        <v>0</v>
      </c>
      <c r="N153" s="384">
        <f t="shared" si="65"/>
        <v>0</v>
      </c>
      <c r="O153" s="345"/>
    </row>
    <row r="154" spans="1:14" ht="14.25">
      <c r="A154" s="475"/>
      <c r="B154" s="430"/>
      <c r="C154" s="483" t="s">
        <v>956</v>
      </c>
      <c r="D154" s="381">
        <v>144</v>
      </c>
      <c r="E154" s="549" t="s">
        <v>1444</v>
      </c>
      <c r="F154" s="550"/>
      <c r="G154" s="391">
        <f>H154+I154+J154+K154</f>
        <v>0</v>
      </c>
      <c r="H154" s="391"/>
      <c r="I154" s="391"/>
      <c r="J154" s="391"/>
      <c r="K154" s="391"/>
      <c r="L154" s="391"/>
      <c r="M154" s="391"/>
      <c r="N154" s="391"/>
    </row>
    <row r="155" spans="1:14" ht="14.25">
      <c r="A155" s="475"/>
      <c r="B155" s="430"/>
      <c r="C155" s="477" t="s">
        <v>958</v>
      </c>
      <c r="D155" s="381">
        <v>145</v>
      </c>
      <c r="E155" s="549" t="s">
        <v>1445</v>
      </c>
      <c r="F155" s="550"/>
      <c r="G155" s="391">
        <f>H155+I155+J155+K155</f>
        <v>0</v>
      </c>
      <c r="H155" s="391"/>
      <c r="I155" s="391"/>
      <c r="J155" s="391"/>
      <c r="K155" s="391"/>
      <c r="L155" s="391"/>
      <c r="M155" s="391"/>
      <c r="N155" s="391"/>
    </row>
    <row r="156" spans="1:14" ht="14.25">
      <c r="A156" s="475"/>
      <c r="B156" s="387" t="s">
        <v>960</v>
      </c>
      <c r="C156" s="387"/>
      <c r="D156" s="381">
        <v>146</v>
      </c>
      <c r="E156" s="549" t="s">
        <v>1446</v>
      </c>
      <c r="F156" s="550"/>
      <c r="G156" s="391">
        <f>H156+I156+J156+K156</f>
        <v>0</v>
      </c>
      <c r="H156" s="391"/>
      <c r="I156" s="391"/>
      <c r="J156" s="391"/>
      <c r="K156" s="391"/>
      <c r="L156" s="391"/>
      <c r="M156" s="391"/>
      <c r="N156" s="391"/>
    </row>
    <row r="157" spans="1:14" ht="14.25">
      <c r="A157" s="487"/>
      <c r="B157" s="487"/>
      <c r="C157" s="487"/>
      <c r="D157" s="381">
        <v>147</v>
      </c>
      <c r="E157" s="444"/>
      <c r="F157" s="544"/>
      <c r="G157" s="391"/>
      <c r="H157" s="391"/>
      <c r="I157" s="391"/>
      <c r="J157" s="391"/>
      <c r="K157" s="391"/>
      <c r="L157" s="391"/>
      <c r="M157" s="391"/>
      <c r="N157" s="391"/>
    </row>
    <row r="158" spans="1:14" ht="15.75">
      <c r="A158" s="378" t="s">
        <v>1447</v>
      </c>
      <c r="B158" s="488"/>
      <c r="C158" s="396"/>
      <c r="D158" s="381">
        <v>148</v>
      </c>
      <c r="E158" s="389" t="s">
        <v>1448</v>
      </c>
      <c r="F158" s="538">
        <f aca="true" t="shared" si="66" ref="F158:N158">F170+F172</f>
        <v>0</v>
      </c>
      <c r="G158" s="384">
        <f t="shared" si="66"/>
        <v>0</v>
      </c>
      <c r="H158" s="384">
        <f t="shared" si="66"/>
        <v>0</v>
      </c>
      <c r="I158" s="384">
        <f t="shared" si="66"/>
        <v>0</v>
      </c>
      <c r="J158" s="384">
        <f t="shared" si="66"/>
        <v>0</v>
      </c>
      <c r="K158" s="384">
        <f t="shared" si="66"/>
        <v>0</v>
      </c>
      <c r="L158" s="384">
        <f t="shared" si="66"/>
        <v>0</v>
      </c>
      <c r="M158" s="384">
        <f t="shared" si="66"/>
        <v>0</v>
      </c>
      <c r="N158" s="384">
        <f t="shared" si="66"/>
        <v>0</v>
      </c>
    </row>
    <row r="159" spans="1:14" ht="15.75">
      <c r="A159" s="462" t="s">
        <v>672</v>
      </c>
      <c r="B159" s="463"/>
      <c r="C159" s="463"/>
      <c r="D159" s="381">
        <v>149</v>
      </c>
      <c r="E159" s="547" t="s">
        <v>714</v>
      </c>
      <c r="F159" s="548">
        <f aca="true" t="shared" si="67" ref="F159:N159">F160+F161+F162</f>
        <v>0</v>
      </c>
      <c r="G159" s="384">
        <f t="shared" si="67"/>
        <v>0</v>
      </c>
      <c r="H159" s="384">
        <f t="shared" si="67"/>
        <v>0</v>
      </c>
      <c r="I159" s="384">
        <f t="shared" si="67"/>
        <v>0</v>
      </c>
      <c r="J159" s="384">
        <f t="shared" si="67"/>
        <v>0</v>
      </c>
      <c r="K159" s="384">
        <f t="shared" si="67"/>
        <v>0</v>
      </c>
      <c r="L159" s="384">
        <f t="shared" si="67"/>
        <v>0</v>
      </c>
      <c r="M159" s="384">
        <f t="shared" si="67"/>
        <v>0</v>
      </c>
      <c r="N159" s="384">
        <f t="shared" si="67"/>
        <v>0</v>
      </c>
    </row>
    <row r="160" spans="1:14" ht="15">
      <c r="A160" s="393" t="s">
        <v>1378</v>
      </c>
      <c r="B160" s="464"/>
      <c r="C160" s="464"/>
      <c r="D160" s="381">
        <v>150</v>
      </c>
      <c r="E160" s="547">
        <v>10</v>
      </c>
      <c r="F160" s="548"/>
      <c r="G160" s="391">
        <f>H160+I160+J160+K160</f>
        <v>0</v>
      </c>
      <c r="H160" s="391"/>
      <c r="I160" s="391"/>
      <c r="J160" s="391"/>
      <c r="K160" s="391"/>
      <c r="L160" s="391"/>
      <c r="M160" s="391"/>
      <c r="N160" s="391"/>
    </row>
    <row r="161" spans="1:14" ht="15">
      <c r="A161" s="385" t="s">
        <v>1379</v>
      </c>
      <c r="B161" s="464"/>
      <c r="C161" s="464"/>
      <c r="D161" s="381">
        <v>151</v>
      </c>
      <c r="E161" s="549">
        <v>20</v>
      </c>
      <c r="F161" s="550"/>
      <c r="G161" s="391">
        <f>H161+I161+J161+K161</f>
        <v>0</v>
      </c>
      <c r="H161" s="391"/>
      <c r="I161" s="391"/>
      <c r="J161" s="391"/>
      <c r="K161" s="391"/>
      <c r="L161" s="391"/>
      <c r="M161" s="391"/>
      <c r="N161" s="391"/>
    </row>
    <row r="162" spans="1:14" ht="15">
      <c r="A162" s="439" t="s">
        <v>1403</v>
      </c>
      <c r="B162" s="449"/>
      <c r="C162" s="463"/>
      <c r="D162" s="381">
        <v>152</v>
      </c>
      <c r="E162" s="549">
        <v>71</v>
      </c>
      <c r="F162" s="550">
        <f aca="true" t="shared" si="68" ref="F162:N162">F163+F168</f>
        <v>0</v>
      </c>
      <c r="G162" s="384">
        <f t="shared" si="68"/>
        <v>0</v>
      </c>
      <c r="H162" s="384">
        <f t="shared" si="68"/>
        <v>0</v>
      </c>
      <c r="I162" s="384">
        <f t="shared" si="68"/>
        <v>0</v>
      </c>
      <c r="J162" s="384">
        <f t="shared" si="68"/>
        <v>0</v>
      </c>
      <c r="K162" s="384">
        <f t="shared" si="68"/>
        <v>0</v>
      </c>
      <c r="L162" s="384">
        <f t="shared" si="68"/>
        <v>0</v>
      </c>
      <c r="M162" s="384">
        <f t="shared" si="68"/>
        <v>0</v>
      </c>
      <c r="N162" s="384">
        <f t="shared" si="68"/>
        <v>0</v>
      </c>
    </row>
    <row r="163" spans="1:14" ht="15">
      <c r="A163" s="388"/>
      <c r="B163" s="437" t="s">
        <v>1395</v>
      </c>
      <c r="C163" s="463"/>
      <c r="D163" s="381">
        <v>153</v>
      </c>
      <c r="E163" s="549" t="s">
        <v>1254</v>
      </c>
      <c r="F163" s="550">
        <f aca="true" t="shared" si="69" ref="F163:N163">F164+F165+F166+F167</f>
        <v>0</v>
      </c>
      <c r="G163" s="384">
        <f t="shared" si="69"/>
        <v>0</v>
      </c>
      <c r="H163" s="384">
        <f t="shared" si="69"/>
        <v>0</v>
      </c>
      <c r="I163" s="384">
        <f t="shared" si="69"/>
        <v>0</v>
      </c>
      <c r="J163" s="384">
        <f t="shared" si="69"/>
        <v>0</v>
      </c>
      <c r="K163" s="384">
        <f t="shared" si="69"/>
        <v>0</v>
      </c>
      <c r="L163" s="384">
        <f t="shared" si="69"/>
        <v>0</v>
      </c>
      <c r="M163" s="384">
        <f t="shared" si="69"/>
        <v>0</v>
      </c>
      <c r="N163" s="384">
        <f t="shared" si="69"/>
        <v>0</v>
      </c>
    </row>
    <row r="164" spans="1:14" ht="15">
      <c r="A164" s="388"/>
      <c r="B164" s="437"/>
      <c r="C164" s="451" t="s">
        <v>1255</v>
      </c>
      <c r="D164" s="381">
        <v>154</v>
      </c>
      <c r="E164" s="552" t="s">
        <v>1256</v>
      </c>
      <c r="F164" s="553"/>
      <c r="G164" s="391">
        <f>H164+I164+J164+K164</f>
        <v>0</v>
      </c>
      <c r="H164" s="391"/>
      <c r="I164" s="391"/>
      <c r="J164" s="391"/>
      <c r="K164" s="391"/>
      <c r="L164" s="391"/>
      <c r="M164" s="391"/>
      <c r="N164" s="391"/>
    </row>
    <row r="165" spans="1:14" ht="15.75" customHeight="1">
      <c r="A165" s="388"/>
      <c r="B165" s="437"/>
      <c r="C165" s="455" t="s">
        <v>1257</v>
      </c>
      <c r="D165" s="381">
        <v>155</v>
      </c>
      <c r="E165" s="552" t="s">
        <v>1258</v>
      </c>
      <c r="F165" s="553"/>
      <c r="G165" s="391">
        <f>H165+I165+J165+K165</f>
        <v>0</v>
      </c>
      <c r="H165" s="391"/>
      <c r="I165" s="391"/>
      <c r="J165" s="391"/>
      <c r="K165" s="391"/>
      <c r="L165" s="391"/>
      <c r="M165" s="391"/>
      <c r="N165" s="391"/>
    </row>
    <row r="166" spans="1:14" ht="15">
      <c r="A166" s="388"/>
      <c r="B166" s="437"/>
      <c r="C166" s="456" t="s">
        <v>1259</v>
      </c>
      <c r="D166" s="381">
        <v>156</v>
      </c>
      <c r="E166" s="552" t="s">
        <v>1260</v>
      </c>
      <c r="F166" s="553"/>
      <c r="G166" s="391">
        <f>H166+I166+J166+K166</f>
        <v>0</v>
      </c>
      <c r="H166" s="391"/>
      <c r="I166" s="391"/>
      <c r="J166" s="391"/>
      <c r="K166" s="391"/>
      <c r="L166" s="391"/>
      <c r="M166" s="391"/>
      <c r="N166" s="391"/>
    </row>
    <row r="167" spans="1:14" ht="15">
      <c r="A167" s="388"/>
      <c r="B167" s="437"/>
      <c r="C167" s="456" t="s">
        <v>1261</v>
      </c>
      <c r="D167" s="381">
        <v>157</v>
      </c>
      <c r="E167" s="554" t="s">
        <v>1262</v>
      </c>
      <c r="F167" s="555"/>
      <c r="G167" s="391">
        <f>H167+I167+J167+K167</f>
        <v>0</v>
      </c>
      <c r="H167" s="391"/>
      <c r="I167" s="391"/>
      <c r="J167" s="391"/>
      <c r="K167" s="391"/>
      <c r="L167" s="391"/>
      <c r="M167" s="391"/>
      <c r="N167" s="391"/>
    </row>
    <row r="168" spans="1:14" ht="15">
      <c r="A168" s="388"/>
      <c r="B168" s="437" t="s">
        <v>1386</v>
      </c>
      <c r="C168" s="456"/>
      <c r="D168" s="381">
        <v>158</v>
      </c>
      <c r="E168" s="549" t="s">
        <v>1387</v>
      </c>
      <c r="F168" s="550"/>
      <c r="G168" s="391">
        <f>H168+I168+J168+K168</f>
        <v>0</v>
      </c>
      <c r="H168" s="391"/>
      <c r="I168" s="391"/>
      <c r="J168" s="391"/>
      <c r="K168" s="391"/>
      <c r="L168" s="391"/>
      <c r="M168" s="391"/>
      <c r="N168" s="391"/>
    </row>
    <row r="169" spans="1:14" ht="14.25">
      <c r="A169" s="304" t="s">
        <v>903</v>
      </c>
      <c r="B169" s="304"/>
      <c r="C169" s="304"/>
      <c r="D169" s="381">
        <v>159</v>
      </c>
      <c r="E169" s="389"/>
      <c r="F169" s="538"/>
      <c r="G169" s="391"/>
      <c r="H169" s="391"/>
      <c r="I169" s="391"/>
      <c r="J169" s="391"/>
      <c r="K169" s="391"/>
      <c r="L169" s="391"/>
      <c r="M169" s="391"/>
      <c r="N169" s="391"/>
    </row>
    <row r="170" spans="1:14" ht="15">
      <c r="A170" s="304"/>
      <c r="B170" s="430" t="s">
        <v>1449</v>
      </c>
      <c r="C170" s="430"/>
      <c r="D170" s="381">
        <v>160</v>
      </c>
      <c r="E170" s="389" t="s">
        <v>1450</v>
      </c>
      <c r="F170" s="538">
        <f aca="true" t="shared" si="70" ref="F170:N170">F171</f>
        <v>0</v>
      </c>
      <c r="G170" s="384">
        <f t="shared" si="70"/>
        <v>0</v>
      </c>
      <c r="H170" s="384">
        <f t="shared" si="70"/>
        <v>0</v>
      </c>
      <c r="I170" s="384">
        <f t="shared" si="70"/>
        <v>0</v>
      </c>
      <c r="J170" s="384">
        <f t="shared" si="70"/>
        <v>0</v>
      </c>
      <c r="K170" s="384">
        <f t="shared" si="70"/>
        <v>0</v>
      </c>
      <c r="L170" s="384">
        <f t="shared" si="70"/>
        <v>0</v>
      </c>
      <c r="M170" s="384">
        <f t="shared" si="70"/>
        <v>0</v>
      </c>
      <c r="N170" s="384">
        <f t="shared" si="70"/>
        <v>0</v>
      </c>
    </row>
    <row r="171" spans="1:14" ht="14.25">
      <c r="A171" s="304"/>
      <c r="B171" s="304"/>
      <c r="C171" s="485" t="s">
        <v>966</v>
      </c>
      <c r="D171" s="381">
        <v>161</v>
      </c>
      <c r="E171" s="389" t="s">
        <v>1451</v>
      </c>
      <c r="F171" s="538"/>
      <c r="G171" s="391">
        <f>H171+I171+J171+K171</f>
        <v>0</v>
      </c>
      <c r="H171" s="391"/>
      <c r="I171" s="391"/>
      <c r="J171" s="391"/>
      <c r="K171" s="391"/>
      <c r="L171" s="391"/>
      <c r="M171" s="391"/>
      <c r="N171" s="391"/>
    </row>
    <row r="172" spans="1:14" ht="15">
      <c r="A172" s="475"/>
      <c r="B172" s="430" t="s">
        <v>1452</v>
      </c>
      <c r="C172" s="430"/>
      <c r="D172" s="381">
        <v>162</v>
      </c>
      <c r="E172" s="389" t="s">
        <v>1453</v>
      </c>
      <c r="F172" s="538">
        <f aca="true" t="shared" si="71" ref="F172:N172">F173</f>
        <v>0</v>
      </c>
      <c r="G172" s="384">
        <f t="shared" si="71"/>
        <v>0</v>
      </c>
      <c r="H172" s="384">
        <f t="shared" si="71"/>
        <v>0</v>
      </c>
      <c r="I172" s="384">
        <f t="shared" si="71"/>
        <v>0</v>
      </c>
      <c r="J172" s="384">
        <f t="shared" si="71"/>
        <v>0</v>
      </c>
      <c r="K172" s="384">
        <f t="shared" si="71"/>
        <v>0</v>
      </c>
      <c r="L172" s="384">
        <f t="shared" si="71"/>
        <v>0</v>
      </c>
      <c r="M172" s="384">
        <f t="shared" si="71"/>
        <v>0</v>
      </c>
      <c r="N172" s="384">
        <f t="shared" si="71"/>
        <v>0</v>
      </c>
    </row>
    <row r="173" spans="1:14" ht="14.25">
      <c r="A173" s="475"/>
      <c r="B173" s="430"/>
      <c r="C173" s="485" t="s">
        <v>974</v>
      </c>
      <c r="D173" s="381">
        <v>163</v>
      </c>
      <c r="E173" s="389" t="s">
        <v>1454</v>
      </c>
      <c r="F173" s="538"/>
      <c r="G173" s="391">
        <f>H173+I173+J173+K173</f>
        <v>0</v>
      </c>
      <c r="H173" s="391"/>
      <c r="I173" s="391"/>
      <c r="J173" s="391"/>
      <c r="K173" s="391"/>
      <c r="L173" s="391"/>
      <c r="M173" s="391"/>
      <c r="N173" s="391"/>
    </row>
    <row r="174" spans="1:14" ht="14.25">
      <c r="A174" s="487"/>
      <c r="B174" s="487"/>
      <c r="C174" s="487"/>
      <c r="D174" s="381">
        <v>164</v>
      </c>
      <c r="E174" s="444"/>
      <c r="F174" s="544"/>
      <c r="G174" s="391"/>
      <c r="H174" s="391"/>
      <c r="I174" s="391"/>
      <c r="J174" s="391"/>
      <c r="K174" s="391"/>
      <c r="L174" s="391"/>
      <c r="M174" s="391"/>
      <c r="N174" s="391"/>
    </row>
    <row r="175" spans="1:14" ht="15.75">
      <c r="A175" s="378" t="s">
        <v>835</v>
      </c>
      <c r="B175" s="489"/>
      <c r="C175" s="466"/>
      <c r="D175" s="381">
        <v>165</v>
      </c>
      <c r="E175" s="389" t="s">
        <v>1455</v>
      </c>
      <c r="F175" s="538">
        <f aca="true" t="shared" si="72" ref="F175:N175">F190+F200+F202</f>
        <v>0</v>
      </c>
      <c r="G175" s="384">
        <f t="shared" si="72"/>
        <v>0</v>
      </c>
      <c r="H175" s="384">
        <f t="shared" si="72"/>
        <v>0</v>
      </c>
      <c r="I175" s="384">
        <f t="shared" si="72"/>
        <v>0</v>
      </c>
      <c r="J175" s="384">
        <f t="shared" si="72"/>
        <v>0</v>
      </c>
      <c r="K175" s="384">
        <f t="shared" si="72"/>
        <v>0</v>
      </c>
      <c r="L175" s="384">
        <f t="shared" si="72"/>
        <v>0</v>
      </c>
      <c r="M175" s="384">
        <f t="shared" si="72"/>
        <v>0</v>
      </c>
      <c r="N175" s="384">
        <f t="shared" si="72"/>
        <v>0</v>
      </c>
    </row>
    <row r="176" spans="1:14" ht="15.75">
      <c r="A176" s="474" t="s">
        <v>673</v>
      </c>
      <c r="B176" s="463"/>
      <c r="C176" s="463"/>
      <c r="D176" s="381">
        <v>166</v>
      </c>
      <c r="E176" s="547" t="s">
        <v>714</v>
      </c>
      <c r="F176" s="548">
        <f aca="true" t="shared" si="73" ref="F176:N176">F177+F178+F179+F180+F181</f>
        <v>0</v>
      </c>
      <c r="G176" s="384">
        <f t="shared" si="73"/>
        <v>0</v>
      </c>
      <c r="H176" s="384">
        <f t="shared" si="73"/>
        <v>0</v>
      </c>
      <c r="I176" s="384">
        <f t="shared" si="73"/>
        <v>0</v>
      </c>
      <c r="J176" s="384">
        <f t="shared" si="73"/>
        <v>0</v>
      </c>
      <c r="K176" s="384">
        <f t="shared" si="73"/>
        <v>0</v>
      </c>
      <c r="L176" s="384">
        <f t="shared" si="73"/>
        <v>0</v>
      </c>
      <c r="M176" s="384">
        <f t="shared" si="73"/>
        <v>0</v>
      </c>
      <c r="N176" s="384">
        <f t="shared" si="73"/>
        <v>0</v>
      </c>
    </row>
    <row r="177" spans="1:14" ht="15">
      <c r="A177" s="393" t="s">
        <v>1378</v>
      </c>
      <c r="B177" s="464"/>
      <c r="C177" s="464"/>
      <c r="D177" s="381">
        <v>167</v>
      </c>
      <c r="E177" s="547">
        <v>10</v>
      </c>
      <c r="F177" s="548"/>
      <c r="G177" s="391">
        <f>H177+I177+J177+K177</f>
        <v>0</v>
      </c>
      <c r="H177" s="391"/>
      <c r="I177" s="391"/>
      <c r="J177" s="391"/>
      <c r="K177" s="391"/>
      <c r="L177" s="391"/>
      <c r="M177" s="391"/>
      <c r="N177" s="391"/>
    </row>
    <row r="178" spans="1:14" ht="15">
      <c r="A178" s="385" t="s">
        <v>1379</v>
      </c>
      <c r="B178" s="464"/>
      <c r="C178" s="464"/>
      <c r="D178" s="381">
        <v>168</v>
      </c>
      <c r="E178" s="549">
        <v>20</v>
      </c>
      <c r="F178" s="550"/>
      <c r="G178" s="391">
        <f>H178+I178+J178+K178</f>
        <v>0</v>
      </c>
      <c r="H178" s="391"/>
      <c r="I178" s="391"/>
      <c r="J178" s="391"/>
      <c r="K178" s="391"/>
      <c r="L178" s="391"/>
      <c r="M178" s="391"/>
      <c r="N178" s="391"/>
    </row>
    <row r="179" spans="1:14" ht="15">
      <c r="A179" s="385" t="s">
        <v>1456</v>
      </c>
      <c r="B179" s="464"/>
      <c r="C179" s="464"/>
      <c r="D179" s="381">
        <v>169</v>
      </c>
      <c r="E179" s="549">
        <v>30</v>
      </c>
      <c r="F179" s="550"/>
      <c r="G179" s="391">
        <f>H179+I179+J179+K179</f>
        <v>0</v>
      </c>
      <c r="H179" s="391"/>
      <c r="I179" s="391"/>
      <c r="J179" s="391"/>
      <c r="K179" s="391"/>
      <c r="L179" s="391"/>
      <c r="M179" s="391"/>
      <c r="N179" s="391"/>
    </row>
    <row r="180" spans="1:14" ht="15">
      <c r="A180" s="385" t="s">
        <v>1457</v>
      </c>
      <c r="B180" s="464"/>
      <c r="C180" s="464"/>
      <c r="D180" s="381">
        <v>170</v>
      </c>
      <c r="E180" s="549">
        <v>55</v>
      </c>
      <c r="F180" s="550"/>
      <c r="G180" s="391">
        <f>H180+I180+J180+K180</f>
        <v>0</v>
      </c>
      <c r="H180" s="391"/>
      <c r="I180" s="391"/>
      <c r="J180" s="391"/>
      <c r="K180" s="391"/>
      <c r="L180" s="391"/>
      <c r="M180" s="391"/>
      <c r="N180" s="391"/>
    </row>
    <row r="181" spans="1:14" ht="15.75">
      <c r="A181" s="446" t="s">
        <v>671</v>
      </c>
      <c r="B181" s="463"/>
      <c r="C181" s="305"/>
      <c r="D181" s="381">
        <v>171</v>
      </c>
      <c r="E181" s="549">
        <v>70</v>
      </c>
      <c r="F181" s="550">
        <f aca="true" t="shared" si="74" ref="F181:N181">F182</f>
        <v>0</v>
      </c>
      <c r="G181" s="384">
        <f t="shared" si="74"/>
        <v>0</v>
      </c>
      <c r="H181" s="384">
        <f t="shared" si="74"/>
        <v>0</v>
      </c>
      <c r="I181" s="384">
        <f t="shared" si="74"/>
        <v>0</v>
      </c>
      <c r="J181" s="384">
        <f t="shared" si="74"/>
        <v>0</v>
      </c>
      <c r="K181" s="384">
        <f t="shared" si="74"/>
        <v>0</v>
      </c>
      <c r="L181" s="384">
        <f t="shared" si="74"/>
        <v>0</v>
      </c>
      <c r="M181" s="384">
        <f t="shared" si="74"/>
        <v>0</v>
      </c>
      <c r="N181" s="384">
        <f t="shared" si="74"/>
        <v>0</v>
      </c>
    </row>
    <row r="182" spans="1:14" ht="15">
      <c r="A182" s="439" t="s">
        <v>1384</v>
      </c>
      <c r="B182" s="449"/>
      <c r="C182" s="463"/>
      <c r="D182" s="381">
        <v>172</v>
      </c>
      <c r="E182" s="549">
        <v>71</v>
      </c>
      <c r="F182" s="550">
        <f aca="true" t="shared" si="75" ref="F182:N182">F183+F188</f>
        <v>0</v>
      </c>
      <c r="G182" s="384">
        <f t="shared" si="75"/>
        <v>0</v>
      </c>
      <c r="H182" s="384">
        <f t="shared" si="75"/>
        <v>0</v>
      </c>
      <c r="I182" s="384">
        <f t="shared" si="75"/>
        <v>0</v>
      </c>
      <c r="J182" s="384">
        <f t="shared" si="75"/>
        <v>0</v>
      </c>
      <c r="K182" s="384">
        <f t="shared" si="75"/>
        <v>0</v>
      </c>
      <c r="L182" s="384">
        <f t="shared" si="75"/>
        <v>0</v>
      </c>
      <c r="M182" s="384">
        <f t="shared" si="75"/>
        <v>0</v>
      </c>
      <c r="N182" s="384">
        <f t="shared" si="75"/>
        <v>0</v>
      </c>
    </row>
    <row r="183" spans="1:14" ht="15">
      <c r="A183" s="388"/>
      <c r="B183" s="437" t="s">
        <v>1395</v>
      </c>
      <c r="C183" s="463"/>
      <c r="D183" s="381">
        <v>173</v>
      </c>
      <c r="E183" s="549" t="s">
        <v>1254</v>
      </c>
      <c r="F183" s="550">
        <f aca="true" t="shared" si="76" ref="F183:N183">F184+F185+F186+F187</f>
        <v>0</v>
      </c>
      <c r="G183" s="384">
        <f t="shared" si="76"/>
        <v>0</v>
      </c>
      <c r="H183" s="384">
        <f t="shared" si="76"/>
        <v>0</v>
      </c>
      <c r="I183" s="384">
        <f t="shared" si="76"/>
        <v>0</v>
      </c>
      <c r="J183" s="384">
        <f t="shared" si="76"/>
        <v>0</v>
      </c>
      <c r="K183" s="384">
        <f t="shared" si="76"/>
        <v>0</v>
      </c>
      <c r="L183" s="384">
        <f t="shared" si="76"/>
        <v>0</v>
      </c>
      <c r="M183" s="384">
        <f t="shared" si="76"/>
        <v>0</v>
      </c>
      <c r="N183" s="384">
        <f t="shared" si="76"/>
        <v>0</v>
      </c>
    </row>
    <row r="184" spans="1:14" ht="15">
      <c r="A184" s="388"/>
      <c r="B184" s="437"/>
      <c r="C184" s="451" t="s">
        <v>1255</v>
      </c>
      <c r="D184" s="381">
        <v>174</v>
      </c>
      <c r="E184" s="552" t="s">
        <v>1256</v>
      </c>
      <c r="F184" s="553"/>
      <c r="G184" s="391">
        <f>H184+I184+J184+K184</f>
        <v>0</v>
      </c>
      <c r="H184" s="391"/>
      <c r="I184" s="391"/>
      <c r="J184" s="391"/>
      <c r="K184" s="391"/>
      <c r="L184" s="391"/>
      <c r="M184" s="391"/>
      <c r="N184" s="391"/>
    </row>
    <row r="185" spans="1:14" ht="14.25" customHeight="1">
      <c r="A185" s="388"/>
      <c r="B185" s="437"/>
      <c r="C185" s="455" t="s">
        <v>1257</v>
      </c>
      <c r="D185" s="381">
        <v>175</v>
      </c>
      <c r="E185" s="552" t="s">
        <v>1258</v>
      </c>
      <c r="F185" s="553"/>
      <c r="G185" s="391">
        <f>H185+I185+J185+K185</f>
        <v>0</v>
      </c>
      <c r="H185" s="391"/>
      <c r="I185" s="391"/>
      <c r="J185" s="391"/>
      <c r="K185" s="391"/>
      <c r="L185" s="391"/>
      <c r="M185" s="391"/>
      <c r="N185" s="391"/>
    </row>
    <row r="186" spans="1:14" ht="15">
      <c r="A186" s="388"/>
      <c r="B186" s="437"/>
      <c r="C186" s="456" t="s">
        <v>1259</v>
      </c>
      <c r="D186" s="381">
        <v>176</v>
      </c>
      <c r="E186" s="552" t="s">
        <v>1260</v>
      </c>
      <c r="F186" s="553"/>
      <c r="G186" s="391">
        <f>H186+I186+J186+K186</f>
        <v>0</v>
      </c>
      <c r="H186" s="391"/>
      <c r="I186" s="391"/>
      <c r="J186" s="391"/>
      <c r="K186" s="391"/>
      <c r="L186" s="391"/>
      <c r="M186" s="391"/>
      <c r="N186" s="391"/>
    </row>
    <row r="187" spans="1:14" ht="15">
      <c r="A187" s="388"/>
      <c r="B187" s="437"/>
      <c r="C187" s="456" t="s">
        <v>1428</v>
      </c>
      <c r="D187" s="381">
        <v>177</v>
      </c>
      <c r="E187" s="554" t="s">
        <v>1262</v>
      </c>
      <c r="F187" s="555"/>
      <c r="G187" s="391">
        <f>H187+I187+J187+K187</f>
        <v>0</v>
      </c>
      <c r="H187" s="391"/>
      <c r="I187" s="391"/>
      <c r="J187" s="391"/>
      <c r="K187" s="391"/>
      <c r="L187" s="391"/>
      <c r="M187" s="391"/>
      <c r="N187" s="391"/>
    </row>
    <row r="188" spans="1:14" ht="15.75" customHeight="1">
      <c r="A188" s="388"/>
      <c r="B188" s="437" t="s">
        <v>1386</v>
      </c>
      <c r="C188" s="456"/>
      <c r="D188" s="381">
        <v>178</v>
      </c>
      <c r="E188" s="549" t="s">
        <v>1387</v>
      </c>
      <c r="F188" s="550"/>
      <c r="G188" s="391">
        <f>H188+I188+J188+K188</f>
        <v>0</v>
      </c>
      <c r="H188" s="391"/>
      <c r="I188" s="391"/>
      <c r="J188" s="391"/>
      <c r="K188" s="391"/>
      <c r="L188" s="391"/>
      <c r="M188" s="391"/>
      <c r="N188" s="391"/>
    </row>
    <row r="189" spans="1:14" ht="14.25">
      <c r="A189" s="304" t="s">
        <v>903</v>
      </c>
      <c r="B189" s="304"/>
      <c r="C189" s="304"/>
      <c r="D189" s="381">
        <v>179</v>
      </c>
      <c r="E189" s="389"/>
      <c r="F189" s="538"/>
      <c r="G189" s="391"/>
      <c r="H189" s="391"/>
      <c r="I189" s="391"/>
      <c r="J189" s="391"/>
      <c r="K189" s="391"/>
      <c r="L189" s="391"/>
      <c r="M189" s="391"/>
      <c r="N189" s="391"/>
    </row>
    <row r="190" spans="1:14" ht="15">
      <c r="A190" s="485"/>
      <c r="B190" s="430" t="s">
        <v>1458</v>
      </c>
      <c r="C190" s="387"/>
      <c r="D190" s="381">
        <v>180</v>
      </c>
      <c r="E190" s="389" t="s">
        <v>1459</v>
      </c>
      <c r="F190" s="538">
        <f aca="true" t="shared" si="77" ref="F190:N190">F191+F192+F193+F194+F195+F196+F197+F198+F199</f>
        <v>0</v>
      </c>
      <c r="G190" s="384">
        <f t="shared" si="77"/>
        <v>0</v>
      </c>
      <c r="H190" s="384">
        <f t="shared" si="77"/>
        <v>0</v>
      </c>
      <c r="I190" s="384">
        <f t="shared" si="77"/>
        <v>0</v>
      </c>
      <c r="J190" s="384">
        <f t="shared" si="77"/>
        <v>0</v>
      </c>
      <c r="K190" s="384">
        <f t="shared" si="77"/>
        <v>0</v>
      </c>
      <c r="L190" s="384">
        <f t="shared" si="77"/>
        <v>0</v>
      </c>
      <c r="M190" s="384">
        <f t="shared" si="77"/>
        <v>0</v>
      </c>
      <c r="N190" s="384">
        <f t="shared" si="77"/>
        <v>0</v>
      </c>
    </row>
    <row r="191" spans="1:14" ht="14.25">
      <c r="A191" s="485"/>
      <c r="B191" s="430"/>
      <c r="C191" s="490" t="s">
        <v>981</v>
      </c>
      <c r="D191" s="381">
        <v>181</v>
      </c>
      <c r="E191" s="389" t="s">
        <v>1460</v>
      </c>
      <c r="F191" s="538"/>
      <c r="G191" s="391">
        <f aca="true" t="shared" si="78" ref="G191:G199">H191+I191+J191+K191</f>
        <v>0</v>
      </c>
      <c r="H191" s="391"/>
      <c r="I191" s="391"/>
      <c r="J191" s="391"/>
      <c r="K191" s="391"/>
      <c r="L191" s="391"/>
      <c r="M191" s="391"/>
      <c r="N191" s="391"/>
    </row>
    <row r="192" spans="1:14" ht="14.25">
      <c r="A192" s="485"/>
      <c r="B192" s="430"/>
      <c r="C192" s="485" t="s">
        <v>983</v>
      </c>
      <c r="D192" s="381">
        <v>182</v>
      </c>
      <c r="E192" s="389" t="s">
        <v>1461</v>
      </c>
      <c r="F192" s="538"/>
      <c r="G192" s="391">
        <f t="shared" si="78"/>
        <v>0</v>
      </c>
      <c r="H192" s="391"/>
      <c r="I192" s="391"/>
      <c r="J192" s="391"/>
      <c r="K192" s="391"/>
      <c r="L192" s="391"/>
      <c r="M192" s="391"/>
      <c r="N192" s="391"/>
    </row>
    <row r="193" spans="1:14" ht="18" customHeight="1">
      <c r="A193" s="485"/>
      <c r="B193" s="430"/>
      <c r="C193" s="490" t="s">
        <v>985</v>
      </c>
      <c r="D193" s="381">
        <v>183</v>
      </c>
      <c r="E193" s="389" t="s">
        <v>1462</v>
      </c>
      <c r="F193" s="538"/>
      <c r="G193" s="391">
        <f t="shared" si="78"/>
        <v>0</v>
      </c>
      <c r="H193" s="391"/>
      <c r="I193" s="391"/>
      <c r="J193" s="391"/>
      <c r="K193" s="391"/>
      <c r="L193" s="391"/>
      <c r="M193" s="391"/>
      <c r="N193" s="391"/>
    </row>
    <row r="194" spans="1:14" ht="17.25" customHeight="1">
      <c r="A194" s="485"/>
      <c r="B194" s="430"/>
      <c r="C194" s="490" t="s">
        <v>987</v>
      </c>
      <c r="D194" s="381">
        <v>184</v>
      </c>
      <c r="E194" s="389" t="s">
        <v>1463</v>
      </c>
      <c r="F194" s="538"/>
      <c r="G194" s="391">
        <f t="shared" si="78"/>
        <v>0</v>
      </c>
      <c r="H194" s="391"/>
      <c r="I194" s="391"/>
      <c r="J194" s="391"/>
      <c r="K194" s="391"/>
      <c r="L194" s="391"/>
      <c r="M194" s="391"/>
      <c r="N194" s="391"/>
    </row>
    <row r="195" spans="1:14" ht="17.25" customHeight="1">
      <c r="A195" s="485"/>
      <c r="B195" s="430"/>
      <c r="C195" s="490" t="s">
        <v>989</v>
      </c>
      <c r="D195" s="381">
        <v>185</v>
      </c>
      <c r="E195" s="389" t="s">
        <v>1464</v>
      </c>
      <c r="F195" s="538"/>
      <c r="G195" s="391">
        <f t="shared" si="78"/>
        <v>0</v>
      </c>
      <c r="H195" s="391"/>
      <c r="I195" s="391"/>
      <c r="J195" s="391"/>
      <c r="K195" s="391"/>
      <c r="L195" s="391"/>
      <c r="M195" s="391"/>
      <c r="N195" s="391"/>
    </row>
    <row r="196" spans="1:14" ht="17.25" customHeight="1">
      <c r="A196" s="485"/>
      <c r="B196" s="430"/>
      <c r="C196" s="490" t="s">
        <v>1465</v>
      </c>
      <c r="D196" s="381">
        <v>186</v>
      </c>
      <c r="E196" s="389" t="s">
        <v>1466</v>
      </c>
      <c r="F196" s="538"/>
      <c r="G196" s="391">
        <f t="shared" si="78"/>
        <v>0</v>
      </c>
      <c r="H196" s="391"/>
      <c r="I196" s="391"/>
      <c r="J196" s="391"/>
      <c r="K196" s="391"/>
      <c r="L196" s="391"/>
      <c r="M196" s="391"/>
      <c r="N196" s="391"/>
    </row>
    <row r="197" spans="1:14" ht="14.25">
      <c r="A197" s="485"/>
      <c r="B197" s="430"/>
      <c r="C197" s="490" t="s">
        <v>1467</v>
      </c>
      <c r="D197" s="381">
        <v>187</v>
      </c>
      <c r="E197" s="389" t="s">
        <v>1468</v>
      </c>
      <c r="F197" s="538"/>
      <c r="G197" s="391">
        <f t="shared" si="78"/>
        <v>0</v>
      </c>
      <c r="H197" s="391"/>
      <c r="I197" s="391"/>
      <c r="J197" s="391"/>
      <c r="K197" s="391"/>
      <c r="L197" s="391"/>
      <c r="M197" s="391"/>
      <c r="N197" s="391"/>
    </row>
    <row r="198" spans="1:14" ht="14.25">
      <c r="A198" s="485"/>
      <c r="B198" s="430"/>
      <c r="C198" s="490" t="s">
        <v>1469</v>
      </c>
      <c r="D198" s="381">
        <v>188</v>
      </c>
      <c r="E198" s="389" t="s">
        <v>1470</v>
      </c>
      <c r="F198" s="538"/>
      <c r="G198" s="391">
        <f t="shared" si="78"/>
        <v>0</v>
      </c>
      <c r="H198" s="391"/>
      <c r="I198" s="391"/>
      <c r="J198" s="391"/>
      <c r="K198" s="391"/>
      <c r="L198" s="391"/>
      <c r="M198" s="391"/>
      <c r="N198" s="391"/>
    </row>
    <row r="199" spans="1:14" ht="14.25">
      <c r="A199" s="485"/>
      <c r="B199" s="430"/>
      <c r="C199" s="485" t="s">
        <v>995</v>
      </c>
      <c r="D199" s="381">
        <v>189</v>
      </c>
      <c r="E199" s="389" t="s">
        <v>1471</v>
      </c>
      <c r="F199" s="538"/>
      <c r="G199" s="391">
        <f t="shared" si="78"/>
        <v>0</v>
      </c>
      <c r="H199" s="391"/>
      <c r="I199" s="391"/>
      <c r="J199" s="391"/>
      <c r="K199" s="391"/>
      <c r="L199" s="391"/>
      <c r="M199" s="391"/>
      <c r="N199" s="391"/>
    </row>
    <row r="200" spans="1:14" ht="15">
      <c r="A200" s="485"/>
      <c r="B200" s="430" t="s">
        <v>1472</v>
      </c>
      <c r="C200" s="387"/>
      <c r="D200" s="381">
        <v>190</v>
      </c>
      <c r="E200" s="444" t="s">
        <v>1473</v>
      </c>
      <c r="F200" s="544">
        <f aca="true" t="shared" si="79" ref="F200:N200">F201</f>
        <v>0</v>
      </c>
      <c r="G200" s="384">
        <f t="shared" si="79"/>
        <v>0</v>
      </c>
      <c r="H200" s="384">
        <f t="shared" si="79"/>
        <v>0</v>
      </c>
      <c r="I200" s="384">
        <f t="shared" si="79"/>
        <v>0</v>
      </c>
      <c r="J200" s="384">
        <f t="shared" si="79"/>
        <v>0</v>
      </c>
      <c r="K200" s="384">
        <f t="shared" si="79"/>
        <v>0</v>
      </c>
      <c r="L200" s="384">
        <f t="shared" si="79"/>
        <v>0</v>
      </c>
      <c r="M200" s="384">
        <f t="shared" si="79"/>
        <v>0</v>
      </c>
      <c r="N200" s="384">
        <f t="shared" si="79"/>
        <v>0</v>
      </c>
    </row>
    <row r="201" spans="1:14" ht="14.25">
      <c r="A201" s="485"/>
      <c r="B201" s="430"/>
      <c r="C201" s="485" t="s">
        <v>999</v>
      </c>
      <c r="D201" s="381">
        <v>191</v>
      </c>
      <c r="E201" s="554" t="s">
        <v>1474</v>
      </c>
      <c r="F201" s="555"/>
      <c r="G201" s="391">
        <f>H201+I201+J201+K201</f>
        <v>0</v>
      </c>
      <c r="H201" s="391"/>
      <c r="I201" s="391"/>
      <c r="J201" s="391"/>
      <c r="K201" s="391"/>
      <c r="L201" s="391"/>
      <c r="M201" s="391"/>
      <c r="N201" s="391"/>
    </row>
    <row r="202" spans="1:14" ht="15">
      <c r="A202" s="485"/>
      <c r="B202" s="430" t="s">
        <v>1005</v>
      </c>
      <c r="C202" s="466"/>
      <c r="D202" s="381">
        <v>192</v>
      </c>
      <c r="E202" s="444" t="s">
        <v>1475</v>
      </c>
      <c r="F202" s="544"/>
      <c r="G202" s="391">
        <f>H202+I202+J202+K202</f>
        <v>0</v>
      </c>
      <c r="H202" s="391"/>
      <c r="I202" s="391"/>
      <c r="J202" s="391"/>
      <c r="K202" s="391"/>
      <c r="L202" s="391"/>
      <c r="M202" s="391"/>
      <c r="N202" s="391"/>
    </row>
    <row r="203" spans="1:14" ht="14.25">
      <c r="A203" s="487"/>
      <c r="B203" s="487"/>
      <c r="C203" s="487"/>
      <c r="D203" s="381">
        <v>193</v>
      </c>
      <c r="E203" s="444"/>
      <c r="F203" s="544"/>
      <c r="G203" s="391"/>
      <c r="H203" s="391"/>
      <c r="I203" s="391"/>
      <c r="J203" s="391"/>
      <c r="K203" s="391"/>
      <c r="L203" s="391"/>
      <c r="M203" s="391"/>
      <c r="N203" s="391"/>
    </row>
    <row r="204" spans="1:14" ht="15.75">
      <c r="A204" s="378" t="s">
        <v>839</v>
      </c>
      <c r="B204" s="493"/>
      <c r="C204" s="387"/>
      <c r="D204" s="381">
        <v>194</v>
      </c>
      <c r="E204" s="389" t="s">
        <v>1476</v>
      </c>
      <c r="F204" s="538">
        <f aca="true" t="shared" si="80" ref="F204:N204">F218+F219+F221+F222</f>
        <v>0</v>
      </c>
      <c r="G204" s="384">
        <f t="shared" si="80"/>
        <v>0</v>
      </c>
      <c r="H204" s="384">
        <f t="shared" si="80"/>
        <v>0</v>
      </c>
      <c r="I204" s="384">
        <f t="shared" si="80"/>
        <v>0</v>
      </c>
      <c r="J204" s="384">
        <f t="shared" si="80"/>
        <v>0</v>
      </c>
      <c r="K204" s="384">
        <f t="shared" si="80"/>
        <v>0</v>
      </c>
      <c r="L204" s="384">
        <f t="shared" si="80"/>
        <v>0</v>
      </c>
      <c r="M204" s="384">
        <f t="shared" si="80"/>
        <v>0</v>
      </c>
      <c r="N204" s="384">
        <f t="shared" si="80"/>
        <v>0</v>
      </c>
    </row>
    <row r="205" spans="1:14" ht="15.75">
      <c r="A205" s="462" t="s">
        <v>1377</v>
      </c>
      <c r="B205" s="463"/>
      <c r="C205" s="463"/>
      <c r="D205" s="381">
        <v>195</v>
      </c>
      <c r="E205" s="389" t="s">
        <v>714</v>
      </c>
      <c r="F205" s="538">
        <f aca="true" t="shared" si="81" ref="F205:N205">F206+F207+F208+F209</f>
        <v>0</v>
      </c>
      <c r="G205" s="384">
        <f t="shared" si="81"/>
        <v>0</v>
      </c>
      <c r="H205" s="384">
        <f t="shared" si="81"/>
        <v>0</v>
      </c>
      <c r="I205" s="384">
        <f t="shared" si="81"/>
        <v>0</v>
      </c>
      <c r="J205" s="384">
        <f t="shared" si="81"/>
        <v>0</v>
      </c>
      <c r="K205" s="384">
        <f t="shared" si="81"/>
        <v>0</v>
      </c>
      <c r="L205" s="384">
        <f t="shared" si="81"/>
        <v>0</v>
      </c>
      <c r="M205" s="384">
        <f t="shared" si="81"/>
        <v>0</v>
      </c>
      <c r="N205" s="384">
        <f t="shared" si="81"/>
        <v>0</v>
      </c>
    </row>
    <row r="206" spans="1:14" ht="15">
      <c r="A206" s="393" t="s">
        <v>1378</v>
      </c>
      <c r="B206" s="464"/>
      <c r="C206" s="464"/>
      <c r="D206" s="381">
        <v>196</v>
      </c>
      <c r="E206" s="389" t="s">
        <v>720</v>
      </c>
      <c r="F206" s="538"/>
      <c r="G206" s="391">
        <f>H206+I206+J206+K206</f>
        <v>0</v>
      </c>
      <c r="H206" s="391"/>
      <c r="I206" s="391"/>
      <c r="J206" s="391"/>
      <c r="K206" s="391"/>
      <c r="L206" s="391"/>
      <c r="M206" s="391"/>
      <c r="N206" s="391"/>
    </row>
    <row r="207" spans="1:14" ht="15">
      <c r="A207" s="385" t="s">
        <v>1379</v>
      </c>
      <c r="B207" s="464"/>
      <c r="C207" s="464"/>
      <c r="D207" s="381">
        <v>197</v>
      </c>
      <c r="E207" s="389" t="s">
        <v>754</v>
      </c>
      <c r="F207" s="538"/>
      <c r="G207" s="391">
        <f>H207+I207+J207+K207</f>
        <v>0</v>
      </c>
      <c r="H207" s="391"/>
      <c r="I207" s="391"/>
      <c r="J207" s="391"/>
      <c r="K207" s="391"/>
      <c r="L207" s="391"/>
      <c r="M207" s="391"/>
      <c r="N207" s="391"/>
    </row>
    <row r="208" spans="1:14" ht="15">
      <c r="A208" s="385" t="s">
        <v>1383</v>
      </c>
      <c r="B208" s="464"/>
      <c r="C208" s="464"/>
      <c r="D208" s="381">
        <v>198</v>
      </c>
      <c r="E208" s="389">
        <v>57</v>
      </c>
      <c r="F208" s="538"/>
      <c r="G208" s="391">
        <f>H208+I208+J208+K208</f>
        <v>0</v>
      </c>
      <c r="H208" s="391"/>
      <c r="I208" s="391"/>
      <c r="J208" s="391"/>
      <c r="K208" s="391"/>
      <c r="L208" s="391"/>
      <c r="M208" s="391"/>
      <c r="N208" s="391"/>
    </row>
    <row r="209" spans="1:14" ht="15.75">
      <c r="A209" s="446" t="s">
        <v>1477</v>
      </c>
      <c r="B209" s="463"/>
      <c r="C209" s="305"/>
      <c r="D209" s="381">
        <v>199</v>
      </c>
      <c r="E209" s="549">
        <v>70</v>
      </c>
      <c r="F209" s="550">
        <f aca="true" t="shared" si="82" ref="F209:N209">F210</f>
        <v>0</v>
      </c>
      <c r="G209" s="384">
        <f t="shared" si="82"/>
        <v>0</v>
      </c>
      <c r="H209" s="384">
        <f t="shared" si="82"/>
        <v>0</v>
      </c>
      <c r="I209" s="384">
        <f t="shared" si="82"/>
        <v>0</v>
      </c>
      <c r="J209" s="384">
        <f t="shared" si="82"/>
        <v>0</v>
      </c>
      <c r="K209" s="384">
        <f t="shared" si="82"/>
        <v>0</v>
      </c>
      <c r="L209" s="384">
        <f t="shared" si="82"/>
        <v>0</v>
      </c>
      <c r="M209" s="384">
        <f t="shared" si="82"/>
        <v>0</v>
      </c>
      <c r="N209" s="384">
        <f t="shared" si="82"/>
        <v>0</v>
      </c>
    </row>
    <row r="210" spans="1:14" ht="15">
      <c r="A210" s="439" t="s">
        <v>1403</v>
      </c>
      <c r="B210" s="449"/>
      <c r="C210" s="463"/>
      <c r="D210" s="381">
        <v>200</v>
      </c>
      <c r="E210" s="549">
        <v>71</v>
      </c>
      <c r="F210" s="550">
        <f aca="true" t="shared" si="83" ref="F210:N210">F211+F216</f>
        <v>0</v>
      </c>
      <c r="G210" s="384">
        <f t="shared" si="83"/>
        <v>0</v>
      </c>
      <c r="H210" s="384">
        <f t="shared" si="83"/>
        <v>0</v>
      </c>
      <c r="I210" s="384">
        <f t="shared" si="83"/>
        <v>0</v>
      </c>
      <c r="J210" s="384">
        <f t="shared" si="83"/>
        <v>0</v>
      </c>
      <c r="K210" s="384">
        <f t="shared" si="83"/>
        <v>0</v>
      </c>
      <c r="L210" s="384">
        <f t="shared" si="83"/>
        <v>0</v>
      </c>
      <c r="M210" s="384">
        <f t="shared" si="83"/>
        <v>0</v>
      </c>
      <c r="N210" s="384">
        <f t="shared" si="83"/>
        <v>0</v>
      </c>
    </row>
    <row r="211" spans="1:14" ht="15">
      <c r="A211" s="388"/>
      <c r="B211" s="437" t="s">
        <v>1395</v>
      </c>
      <c r="C211" s="463"/>
      <c r="D211" s="381">
        <v>201</v>
      </c>
      <c r="E211" s="549" t="s">
        <v>1254</v>
      </c>
      <c r="F211" s="550">
        <f aca="true" t="shared" si="84" ref="F211:N211">F212+F213+F214+F215</f>
        <v>0</v>
      </c>
      <c r="G211" s="384">
        <f t="shared" si="84"/>
        <v>0</v>
      </c>
      <c r="H211" s="384">
        <f t="shared" si="84"/>
        <v>0</v>
      </c>
      <c r="I211" s="384">
        <f t="shared" si="84"/>
        <v>0</v>
      </c>
      <c r="J211" s="384">
        <f t="shared" si="84"/>
        <v>0</v>
      </c>
      <c r="K211" s="384">
        <f t="shared" si="84"/>
        <v>0</v>
      </c>
      <c r="L211" s="384">
        <f t="shared" si="84"/>
        <v>0</v>
      </c>
      <c r="M211" s="384">
        <f t="shared" si="84"/>
        <v>0</v>
      </c>
      <c r="N211" s="384">
        <f t="shared" si="84"/>
        <v>0</v>
      </c>
    </row>
    <row r="212" spans="1:14" ht="15">
      <c r="A212" s="388"/>
      <c r="B212" s="437"/>
      <c r="C212" s="451" t="s">
        <v>1255</v>
      </c>
      <c r="D212" s="381">
        <v>202</v>
      </c>
      <c r="E212" s="552" t="s">
        <v>1256</v>
      </c>
      <c r="F212" s="553"/>
      <c r="G212" s="391">
        <f>H212+I212+J212+K212</f>
        <v>0</v>
      </c>
      <c r="H212" s="391"/>
      <c r="I212" s="391"/>
      <c r="J212" s="391"/>
      <c r="K212" s="391"/>
      <c r="L212" s="391"/>
      <c r="M212" s="391"/>
      <c r="N212" s="391"/>
    </row>
    <row r="213" spans="1:14" ht="18.75" customHeight="1">
      <c r="A213" s="388"/>
      <c r="B213" s="437"/>
      <c r="C213" s="455" t="s">
        <v>1257</v>
      </c>
      <c r="D213" s="381">
        <v>203</v>
      </c>
      <c r="E213" s="552" t="s">
        <v>1258</v>
      </c>
      <c r="F213" s="553"/>
      <c r="G213" s="391">
        <f>H213+I213+J213+K213</f>
        <v>0</v>
      </c>
      <c r="H213" s="391"/>
      <c r="I213" s="391"/>
      <c r="J213" s="391"/>
      <c r="K213" s="391"/>
      <c r="L213" s="391"/>
      <c r="M213" s="391"/>
      <c r="N213" s="391"/>
    </row>
    <row r="214" spans="1:14" ht="15">
      <c r="A214" s="388"/>
      <c r="B214" s="437"/>
      <c r="C214" s="456" t="s">
        <v>1259</v>
      </c>
      <c r="D214" s="381">
        <v>204</v>
      </c>
      <c r="E214" s="552" t="s">
        <v>1260</v>
      </c>
      <c r="F214" s="553"/>
      <c r="G214" s="391">
        <f>H214+I214+J214+K214</f>
        <v>0</v>
      </c>
      <c r="H214" s="391"/>
      <c r="I214" s="391"/>
      <c r="J214" s="391"/>
      <c r="K214" s="391"/>
      <c r="L214" s="391"/>
      <c r="M214" s="391"/>
      <c r="N214" s="391"/>
    </row>
    <row r="215" spans="1:14" ht="15">
      <c r="A215" s="388"/>
      <c r="B215" s="437"/>
      <c r="C215" s="456" t="s">
        <v>1428</v>
      </c>
      <c r="D215" s="381">
        <v>205</v>
      </c>
      <c r="E215" s="554" t="s">
        <v>1262</v>
      </c>
      <c r="F215" s="555"/>
      <c r="G215" s="391">
        <f>H215+I215+J215+K215</f>
        <v>0</v>
      </c>
      <c r="H215" s="391"/>
      <c r="I215" s="391"/>
      <c r="J215" s="391"/>
      <c r="K215" s="391"/>
      <c r="L215" s="391"/>
      <c r="M215" s="391"/>
      <c r="N215" s="391"/>
    </row>
    <row r="216" spans="1:14" ht="15">
      <c r="A216" s="388"/>
      <c r="B216" s="437" t="s">
        <v>1386</v>
      </c>
      <c r="C216" s="456"/>
      <c r="D216" s="381">
        <v>206</v>
      </c>
      <c r="E216" s="549" t="s">
        <v>1387</v>
      </c>
      <c r="F216" s="550"/>
      <c r="G216" s="391">
        <f>H216+I216+J216+K216</f>
        <v>0</v>
      </c>
      <c r="H216" s="391"/>
      <c r="I216" s="391"/>
      <c r="J216" s="391"/>
      <c r="K216" s="391"/>
      <c r="L216" s="391"/>
      <c r="M216" s="391"/>
      <c r="N216" s="391"/>
    </row>
    <row r="217" spans="1:14" ht="14.25">
      <c r="A217" s="304" t="s">
        <v>903</v>
      </c>
      <c r="B217" s="304"/>
      <c r="C217" s="304"/>
      <c r="D217" s="381">
        <v>207</v>
      </c>
      <c r="E217" s="389"/>
      <c r="F217" s="538"/>
      <c r="G217" s="391"/>
      <c r="H217" s="391"/>
      <c r="I217" s="391"/>
      <c r="J217" s="391"/>
      <c r="K217" s="391"/>
      <c r="L217" s="391"/>
      <c r="M217" s="391"/>
      <c r="N217" s="391"/>
    </row>
    <row r="218" spans="1:14" ht="14.25">
      <c r="A218" s="475"/>
      <c r="B218" s="430" t="s">
        <v>1009</v>
      </c>
      <c r="C218" s="430"/>
      <c r="D218" s="381">
        <v>208</v>
      </c>
      <c r="E218" s="389" t="s">
        <v>1478</v>
      </c>
      <c r="F218" s="538"/>
      <c r="G218" s="391">
        <f>H218+I218+J218+K218</f>
        <v>0</v>
      </c>
      <c r="H218" s="391"/>
      <c r="I218" s="391"/>
      <c r="J218" s="391"/>
      <c r="K218" s="391"/>
      <c r="L218" s="391"/>
      <c r="M218" s="391"/>
      <c r="N218" s="391"/>
    </row>
    <row r="219" spans="1:14" ht="15">
      <c r="A219" s="475"/>
      <c r="B219" s="387" t="s">
        <v>1479</v>
      </c>
      <c r="C219" s="430"/>
      <c r="D219" s="381">
        <v>209</v>
      </c>
      <c r="E219" s="389" t="s">
        <v>1480</v>
      </c>
      <c r="F219" s="538">
        <f aca="true" t="shared" si="85" ref="F219:N219">F220</f>
        <v>0</v>
      </c>
      <c r="G219" s="384">
        <f t="shared" si="85"/>
        <v>0</v>
      </c>
      <c r="H219" s="384">
        <f t="shared" si="85"/>
        <v>0</v>
      </c>
      <c r="I219" s="384">
        <f t="shared" si="85"/>
        <v>0</v>
      </c>
      <c r="J219" s="384">
        <f t="shared" si="85"/>
        <v>0</v>
      </c>
      <c r="K219" s="384">
        <f t="shared" si="85"/>
        <v>0</v>
      </c>
      <c r="L219" s="384">
        <f t="shared" si="85"/>
        <v>0</v>
      </c>
      <c r="M219" s="384">
        <f t="shared" si="85"/>
        <v>0</v>
      </c>
      <c r="N219" s="384">
        <f t="shared" si="85"/>
        <v>0</v>
      </c>
    </row>
    <row r="220" spans="1:14" ht="14.25">
      <c r="A220" s="475"/>
      <c r="B220" s="387"/>
      <c r="C220" s="430" t="s">
        <v>1481</v>
      </c>
      <c r="D220" s="381">
        <v>210</v>
      </c>
      <c r="E220" s="389" t="s">
        <v>1482</v>
      </c>
      <c r="F220" s="538"/>
      <c r="G220" s="391">
        <f>H220+I220+J220+K220</f>
        <v>0</v>
      </c>
      <c r="H220" s="391"/>
      <c r="I220" s="391"/>
      <c r="J220" s="391"/>
      <c r="K220" s="391"/>
      <c r="L220" s="391"/>
      <c r="M220" s="391"/>
      <c r="N220" s="391"/>
    </row>
    <row r="221" spans="1:14" ht="14.25">
      <c r="A221" s="475"/>
      <c r="B221" s="387" t="s">
        <v>1483</v>
      </c>
      <c r="C221" s="430"/>
      <c r="D221" s="381">
        <v>211</v>
      </c>
      <c r="E221" s="389" t="s">
        <v>1484</v>
      </c>
      <c r="F221" s="538"/>
      <c r="G221" s="391">
        <f>H221+I221+J221+K221</f>
        <v>0</v>
      </c>
      <c r="H221" s="391"/>
      <c r="I221" s="391"/>
      <c r="J221" s="391"/>
      <c r="K221" s="391"/>
      <c r="L221" s="391"/>
      <c r="M221" s="391"/>
      <c r="N221" s="391"/>
    </row>
    <row r="222" spans="1:14" ht="14.25">
      <c r="A222" s="475"/>
      <c r="B222" s="387" t="s">
        <v>1485</v>
      </c>
      <c r="C222" s="430"/>
      <c r="D222" s="381">
        <v>212</v>
      </c>
      <c r="E222" s="389" t="s">
        <v>1486</v>
      </c>
      <c r="F222" s="538"/>
      <c r="G222" s="391">
        <f>H222+I222+J222+K222</f>
        <v>0</v>
      </c>
      <c r="H222" s="391"/>
      <c r="I222" s="391"/>
      <c r="J222" s="391"/>
      <c r="K222" s="391"/>
      <c r="L222" s="391"/>
      <c r="M222" s="391"/>
      <c r="N222" s="391"/>
    </row>
    <row r="223" spans="1:14" ht="14.25">
      <c r="A223" s="475"/>
      <c r="B223" s="387" t="s">
        <v>1485</v>
      </c>
      <c r="C223" s="430"/>
      <c r="D223" s="381"/>
      <c r="E223" s="389" t="s">
        <v>1487</v>
      </c>
      <c r="F223" s="538"/>
      <c r="G223" s="391">
        <f>H223+I223+J223+K223</f>
        <v>0</v>
      </c>
      <c r="H223" s="391"/>
      <c r="I223" s="391"/>
      <c r="J223" s="391"/>
      <c r="K223" s="391"/>
      <c r="L223" s="391"/>
      <c r="M223" s="391"/>
      <c r="N223" s="391"/>
    </row>
    <row r="224" spans="1:14" ht="15.75">
      <c r="A224" s="378" t="s">
        <v>843</v>
      </c>
      <c r="B224" s="498"/>
      <c r="C224" s="466"/>
      <c r="D224" s="381">
        <v>213</v>
      </c>
      <c r="E224" s="549">
        <v>70.15</v>
      </c>
      <c r="F224" s="550">
        <f aca="true" t="shared" si="86" ref="F224:N224">F244+F247+F248</f>
        <v>0</v>
      </c>
      <c r="G224" s="384">
        <f t="shared" si="86"/>
        <v>0</v>
      </c>
      <c r="H224" s="384">
        <f t="shared" si="86"/>
        <v>0</v>
      </c>
      <c r="I224" s="384">
        <f t="shared" si="86"/>
        <v>0</v>
      </c>
      <c r="J224" s="384">
        <f t="shared" si="86"/>
        <v>0</v>
      </c>
      <c r="K224" s="384">
        <f t="shared" si="86"/>
        <v>0</v>
      </c>
      <c r="L224" s="384">
        <f t="shared" si="86"/>
        <v>0</v>
      </c>
      <c r="M224" s="384">
        <f t="shared" si="86"/>
        <v>0</v>
      </c>
      <c r="N224" s="384">
        <f t="shared" si="86"/>
        <v>0</v>
      </c>
    </row>
    <row r="225" spans="1:14" ht="15.75">
      <c r="A225" s="462" t="s">
        <v>1377</v>
      </c>
      <c r="B225" s="463"/>
      <c r="C225" s="463"/>
      <c r="D225" s="381">
        <v>214</v>
      </c>
      <c r="E225" s="389" t="s">
        <v>714</v>
      </c>
      <c r="F225" s="538">
        <f aca="true" t="shared" si="87" ref="F225:N225">F226+F227+F228+F229+F231+F239</f>
        <v>0</v>
      </c>
      <c r="G225" s="384">
        <f t="shared" si="87"/>
        <v>0</v>
      </c>
      <c r="H225" s="384">
        <f t="shared" si="87"/>
        <v>0</v>
      </c>
      <c r="I225" s="384">
        <f t="shared" si="87"/>
        <v>0</v>
      </c>
      <c r="J225" s="384">
        <f t="shared" si="87"/>
        <v>0</v>
      </c>
      <c r="K225" s="384">
        <f t="shared" si="87"/>
        <v>0</v>
      </c>
      <c r="L225" s="384">
        <f t="shared" si="87"/>
        <v>0</v>
      </c>
      <c r="M225" s="384">
        <f t="shared" si="87"/>
        <v>0</v>
      </c>
      <c r="N225" s="384">
        <f t="shared" si="87"/>
        <v>0</v>
      </c>
    </row>
    <row r="226" spans="1:14" ht="15">
      <c r="A226" s="393" t="s">
        <v>1378</v>
      </c>
      <c r="B226" s="464"/>
      <c r="C226" s="464"/>
      <c r="D226" s="381">
        <v>215</v>
      </c>
      <c r="E226" s="389" t="s">
        <v>720</v>
      </c>
      <c r="F226" s="538"/>
      <c r="G226" s="391">
        <f>H226+I226+J226+K226</f>
        <v>0</v>
      </c>
      <c r="H226" s="391"/>
      <c r="I226" s="391"/>
      <c r="J226" s="391"/>
      <c r="K226" s="391"/>
      <c r="L226" s="391"/>
      <c r="M226" s="391"/>
      <c r="N226" s="391"/>
    </row>
    <row r="227" spans="1:14" ht="15">
      <c r="A227" s="385" t="s">
        <v>1379</v>
      </c>
      <c r="B227" s="464"/>
      <c r="C227" s="464"/>
      <c r="D227" s="381">
        <v>216</v>
      </c>
      <c r="E227" s="389" t="s">
        <v>754</v>
      </c>
      <c r="F227" s="538"/>
      <c r="G227" s="391">
        <f>H227+I227+J227+K227</f>
        <v>0</v>
      </c>
      <c r="H227" s="391"/>
      <c r="I227" s="391"/>
      <c r="J227" s="391"/>
      <c r="K227" s="391"/>
      <c r="L227" s="391"/>
      <c r="M227" s="391"/>
      <c r="N227" s="391"/>
    </row>
    <row r="228" spans="1:14" ht="15">
      <c r="A228" s="385" t="s">
        <v>1489</v>
      </c>
      <c r="B228" s="464"/>
      <c r="C228" s="464"/>
      <c r="D228" s="381">
        <v>217</v>
      </c>
      <c r="E228" s="389">
        <v>51</v>
      </c>
      <c r="F228" s="538"/>
      <c r="G228" s="391">
        <f>H228+I228+J228+K228</f>
        <v>0</v>
      </c>
      <c r="H228" s="391"/>
      <c r="I228" s="391"/>
      <c r="J228" s="391"/>
      <c r="K228" s="391"/>
      <c r="L228" s="391"/>
      <c r="M228" s="391"/>
      <c r="N228" s="391"/>
    </row>
    <row r="229" spans="1:14" ht="15">
      <c r="A229" s="385" t="s">
        <v>1490</v>
      </c>
      <c r="B229" s="464"/>
      <c r="C229" s="464"/>
      <c r="D229" s="381">
        <v>218</v>
      </c>
      <c r="E229" s="389">
        <v>59</v>
      </c>
      <c r="F229" s="538">
        <f aca="true" t="shared" si="88" ref="F229:N229">F230</f>
        <v>0</v>
      </c>
      <c r="G229" s="384">
        <f t="shared" si="88"/>
        <v>0</v>
      </c>
      <c r="H229" s="384">
        <f t="shared" si="88"/>
        <v>0</v>
      </c>
      <c r="I229" s="384">
        <f t="shared" si="88"/>
        <v>0</v>
      </c>
      <c r="J229" s="384">
        <f t="shared" si="88"/>
        <v>0</v>
      </c>
      <c r="K229" s="384">
        <f t="shared" si="88"/>
        <v>0</v>
      </c>
      <c r="L229" s="384">
        <f t="shared" si="88"/>
        <v>0</v>
      </c>
      <c r="M229" s="384">
        <f t="shared" si="88"/>
        <v>0</v>
      </c>
      <c r="N229" s="384">
        <f t="shared" si="88"/>
        <v>0</v>
      </c>
    </row>
    <row r="230" spans="1:14" ht="15">
      <c r="A230" s="385"/>
      <c r="B230" s="430" t="s">
        <v>1491</v>
      </c>
      <c r="C230" s="430"/>
      <c r="D230" s="381">
        <v>219</v>
      </c>
      <c r="E230" s="389" t="s">
        <v>1492</v>
      </c>
      <c r="F230" s="538"/>
      <c r="G230" s="391"/>
      <c r="H230" s="391"/>
      <c r="I230" s="391"/>
      <c r="J230" s="391"/>
      <c r="K230" s="391"/>
      <c r="L230" s="391"/>
      <c r="M230" s="391"/>
      <c r="N230" s="391"/>
    </row>
    <row r="231" spans="1:14" ht="15.75">
      <c r="A231" s="446" t="s">
        <v>1477</v>
      </c>
      <c r="B231" s="463"/>
      <c r="C231" s="305"/>
      <c r="D231" s="381">
        <v>220</v>
      </c>
      <c r="E231" s="549">
        <v>70</v>
      </c>
      <c r="F231" s="550">
        <f aca="true" t="shared" si="89" ref="F231:N231">F232</f>
        <v>0</v>
      </c>
      <c r="G231" s="384">
        <f t="shared" si="89"/>
        <v>0</v>
      </c>
      <c r="H231" s="384">
        <f t="shared" si="89"/>
        <v>0</v>
      </c>
      <c r="I231" s="384">
        <f t="shared" si="89"/>
        <v>0</v>
      </c>
      <c r="J231" s="384">
        <f t="shared" si="89"/>
        <v>0</v>
      </c>
      <c r="K231" s="384">
        <f t="shared" si="89"/>
        <v>0</v>
      </c>
      <c r="L231" s="384">
        <f t="shared" si="89"/>
        <v>0</v>
      </c>
      <c r="M231" s="384">
        <f t="shared" si="89"/>
        <v>0</v>
      </c>
      <c r="N231" s="384">
        <f t="shared" si="89"/>
        <v>0</v>
      </c>
    </row>
    <row r="232" spans="1:14" ht="15">
      <c r="A232" s="439" t="s">
        <v>1403</v>
      </c>
      <c r="B232" s="449"/>
      <c r="C232" s="463"/>
      <c r="D232" s="381">
        <v>221</v>
      </c>
      <c r="E232" s="549">
        <v>71</v>
      </c>
      <c r="F232" s="550">
        <f aca="true" t="shared" si="90" ref="F232:N232">F233+F238</f>
        <v>0</v>
      </c>
      <c r="G232" s="384">
        <f t="shared" si="90"/>
        <v>0</v>
      </c>
      <c r="H232" s="384">
        <f t="shared" si="90"/>
        <v>0</v>
      </c>
      <c r="I232" s="384">
        <f t="shared" si="90"/>
        <v>0</v>
      </c>
      <c r="J232" s="384">
        <f t="shared" si="90"/>
        <v>0</v>
      </c>
      <c r="K232" s="384">
        <f t="shared" si="90"/>
        <v>0</v>
      </c>
      <c r="L232" s="384">
        <f t="shared" si="90"/>
        <v>0</v>
      </c>
      <c r="M232" s="384">
        <f t="shared" si="90"/>
        <v>0</v>
      </c>
      <c r="N232" s="384">
        <f t="shared" si="90"/>
        <v>0</v>
      </c>
    </row>
    <row r="233" spans="1:14" ht="15">
      <c r="A233" s="388"/>
      <c r="B233" s="437" t="s">
        <v>1253</v>
      </c>
      <c r="C233" s="463"/>
      <c r="D233" s="381">
        <v>222</v>
      </c>
      <c r="E233" s="549" t="s">
        <v>1254</v>
      </c>
      <c r="F233" s="550">
        <f aca="true" t="shared" si="91" ref="F233:N233">F234+F235+F236+F237</f>
        <v>0</v>
      </c>
      <c r="G233" s="384">
        <f t="shared" si="91"/>
        <v>0</v>
      </c>
      <c r="H233" s="384">
        <f t="shared" si="91"/>
        <v>0</v>
      </c>
      <c r="I233" s="384">
        <f t="shared" si="91"/>
        <v>0</v>
      </c>
      <c r="J233" s="384">
        <f t="shared" si="91"/>
        <v>0</v>
      </c>
      <c r="K233" s="384">
        <f t="shared" si="91"/>
        <v>0</v>
      </c>
      <c r="L233" s="384">
        <f t="shared" si="91"/>
        <v>0</v>
      </c>
      <c r="M233" s="384">
        <f t="shared" si="91"/>
        <v>0</v>
      </c>
      <c r="N233" s="384">
        <f t="shared" si="91"/>
        <v>0</v>
      </c>
    </row>
    <row r="234" spans="1:14" ht="15">
      <c r="A234" s="388"/>
      <c r="B234" s="437"/>
      <c r="C234" s="451" t="s">
        <v>1255</v>
      </c>
      <c r="D234" s="381">
        <v>223</v>
      </c>
      <c r="E234" s="552" t="s">
        <v>1256</v>
      </c>
      <c r="F234" s="553"/>
      <c r="G234" s="391">
        <f>H234+I234+J234+K234</f>
        <v>0</v>
      </c>
      <c r="H234" s="391"/>
      <c r="I234" s="391"/>
      <c r="J234" s="391"/>
      <c r="K234" s="391"/>
      <c r="L234" s="391"/>
      <c r="M234" s="391"/>
      <c r="N234" s="391"/>
    </row>
    <row r="235" spans="1:14" ht="18.75" customHeight="1">
      <c r="A235" s="388"/>
      <c r="B235" s="437"/>
      <c r="C235" s="455" t="s">
        <v>1257</v>
      </c>
      <c r="D235" s="381">
        <v>224</v>
      </c>
      <c r="E235" s="552" t="s">
        <v>1258</v>
      </c>
      <c r="F235" s="553"/>
      <c r="G235" s="391">
        <f>H235+I235+J235+K235</f>
        <v>0</v>
      </c>
      <c r="H235" s="391"/>
      <c r="I235" s="391"/>
      <c r="J235" s="391"/>
      <c r="K235" s="391"/>
      <c r="L235" s="391"/>
      <c r="M235" s="391"/>
      <c r="N235" s="391"/>
    </row>
    <row r="236" spans="1:14" ht="15">
      <c r="A236" s="388"/>
      <c r="B236" s="437"/>
      <c r="C236" s="456" t="s">
        <v>1259</v>
      </c>
      <c r="D236" s="381">
        <v>225</v>
      </c>
      <c r="E236" s="552" t="s">
        <v>1260</v>
      </c>
      <c r="F236" s="553"/>
      <c r="G236" s="391">
        <f>H236+I236+J236+K236</f>
        <v>0</v>
      </c>
      <c r="H236" s="391"/>
      <c r="I236" s="391"/>
      <c r="J236" s="391"/>
      <c r="K236" s="391"/>
      <c r="L236" s="391"/>
      <c r="M236" s="391"/>
      <c r="N236" s="391"/>
    </row>
    <row r="237" spans="1:14" ht="15">
      <c r="A237" s="388"/>
      <c r="B237" s="437"/>
      <c r="C237" s="456" t="s">
        <v>1261</v>
      </c>
      <c r="D237" s="381">
        <v>226</v>
      </c>
      <c r="E237" s="554" t="s">
        <v>1262</v>
      </c>
      <c r="F237" s="555"/>
      <c r="G237" s="391">
        <f>H237+I237+J237+K237</f>
        <v>0</v>
      </c>
      <c r="H237" s="391"/>
      <c r="I237" s="391"/>
      <c r="J237" s="391"/>
      <c r="K237" s="391"/>
      <c r="L237" s="391"/>
      <c r="M237" s="391"/>
      <c r="N237" s="391"/>
    </row>
    <row r="238" spans="1:14" ht="15">
      <c r="A238" s="388"/>
      <c r="B238" s="437" t="s">
        <v>1386</v>
      </c>
      <c r="C238" s="456"/>
      <c r="D238" s="381">
        <v>227</v>
      </c>
      <c r="E238" s="549" t="s">
        <v>1387</v>
      </c>
      <c r="F238" s="550"/>
      <c r="G238" s="391">
        <f>H238+I238+J238+K238</f>
        <v>0</v>
      </c>
      <c r="H238" s="391"/>
      <c r="I238" s="391"/>
      <c r="J238" s="391"/>
      <c r="K238" s="391"/>
      <c r="L238" s="391"/>
      <c r="M238" s="391"/>
      <c r="N238" s="391"/>
    </row>
    <row r="239" spans="1:14" ht="15">
      <c r="A239" s="386" t="s">
        <v>1493</v>
      </c>
      <c r="B239" s="437"/>
      <c r="C239" s="499"/>
      <c r="D239" s="381">
        <v>228</v>
      </c>
      <c r="E239" s="549">
        <v>79</v>
      </c>
      <c r="F239" s="550">
        <f aca="true" t="shared" si="92" ref="F239:N239">F240+F241</f>
        <v>0</v>
      </c>
      <c r="G239" s="384">
        <f t="shared" si="92"/>
        <v>0</v>
      </c>
      <c r="H239" s="384">
        <f t="shared" si="92"/>
        <v>0</v>
      </c>
      <c r="I239" s="384">
        <f t="shared" si="92"/>
        <v>0</v>
      </c>
      <c r="J239" s="384">
        <f t="shared" si="92"/>
        <v>0</v>
      </c>
      <c r="K239" s="384">
        <f t="shared" si="92"/>
        <v>0</v>
      </c>
      <c r="L239" s="384">
        <f t="shared" si="92"/>
        <v>0</v>
      </c>
      <c r="M239" s="384">
        <f t="shared" si="92"/>
        <v>0</v>
      </c>
      <c r="N239" s="384">
        <f t="shared" si="92"/>
        <v>0</v>
      </c>
    </row>
    <row r="240" spans="1:14" ht="15">
      <c r="A240" s="385" t="s">
        <v>1494</v>
      </c>
      <c r="B240" s="464"/>
      <c r="C240" s="464"/>
      <c r="D240" s="381">
        <v>229</v>
      </c>
      <c r="E240" s="549">
        <v>80</v>
      </c>
      <c r="F240" s="550"/>
      <c r="G240" s="391"/>
      <c r="H240" s="391"/>
      <c r="I240" s="391"/>
      <c r="J240" s="391"/>
      <c r="K240" s="391"/>
      <c r="L240" s="391"/>
      <c r="M240" s="391"/>
      <c r="N240" s="391"/>
    </row>
    <row r="241" spans="1:14" ht="15">
      <c r="A241" s="385" t="s">
        <v>1388</v>
      </c>
      <c r="B241" s="437"/>
      <c r="C241" s="387"/>
      <c r="D241" s="381">
        <v>230</v>
      </c>
      <c r="E241" s="444">
        <v>81</v>
      </c>
      <c r="F241" s="544">
        <f aca="true" t="shared" si="93" ref="F241:N241">F242</f>
        <v>0</v>
      </c>
      <c r="G241" s="384">
        <f t="shared" si="93"/>
        <v>0</v>
      </c>
      <c r="H241" s="384">
        <f t="shared" si="93"/>
        <v>0</v>
      </c>
      <c r="I241" s="384">
        <f t="shared" si="93"/>
        <v>0</v>
      </c>
      <c r="J241" s="384">
        <f t="shared" si="93"/>
        <v>0</v>
      </c>
      <c r="K241" s="384">
        <f t="shared" si="93"/>
        <v>0</v>
      </c>
      <c r="L241" s="384">
        <f t="shared" si="93"/>
        <v>0</v>
      </c>
      <c r="M241" s="384">
        <f t="shared" si="93"/>
        <v>0</v>
      </c>
      <c r="N241" s="384">
        <f t="shared" si="93"/>
        <v>0</v>
      </c>
    </row>
    <row r="242" spans="1:14" ht="15">
      <c r="A242" s="450"/>
      <c r="B242" s="385" t="s">
        <v>1389</v>
      </c>
      <c r="C242" s="387"/>
      <c r="D242" s="381">
        <v>231</v>
      </c>
      <c r="E242" s="444" t="s">
        <v>1390</v>
      </c>
      <c r="F242" s="544"/>
      <c r="G242" s="391">
        <f>H242+I242+J242+K242</f>
        <v>0</v>
      </c>
      <c r="H242" s="391"/>
      <c r="I242" s="391"/>
      <c r="J242" s="391"/>
      <c r="K242" s="391"/>
      <c r="L242" s="391"/>
      <c r="M242" s="391"/>
      <c r="N242" s="391"/>
    </row>
    <row r="243" spans="1:14" ht="14.25">
      <c r="A243" s="304" t="s">
        <v>903</v>
      </c>
      <c r="B243" s="304"/>
      <c r="C243" s="304"/>
      <c r="D243" s="381">
        <v>232</v>
      </c>
      <c r="E243" s="444"/>
      <c r="F243" s="544"/>
      <c r="G243" s="391"/>
      <c r="H243" s="391"/>
      <c r="I243" s="391"/>
      <c r="J243" s="391"/>
      <c r="K243" s="391"/>
      <c r="L243" s="391"/>
      <c r="M243" s="391"/>
      <c r="N243" s="391"/>
    </row>
    <row r="244" spans="1:14" ht="15">
      <c r="A244" s="485"/>
      <c r="B244" s="430" t="s">
        <v>1495</v>
      </c>
      <c r="C244" s="466"/>
      <c r="D244" s="381">
        <v>233</v>
      </c>
      <c r="E244" s="549" t="s">
        <v>1496</v>
      </c>
      <c r="F244" s="550">
        <f aca="true" t="shared" si="94" ref="F244:N244">F245+F246</f>
        <v>0</v>
      </c>
      <c r="G244" s="384">
        <f t="shared" si="94"/>
        <v>0</v>
      </c>
      <c r="H244" s="384">
        <f t="shared" si="94"/>
        <v>0</v>
      </c>
      <c r="I244" s="384">
        <f t="shared" si="94"/>
        <v>0</v>
      </c>
      <c r="J244" s="384">
        <f t="shared" si="94"/>
        <v>0</v>
      </c>
      <c r="K244" s="384">
        <f t="shared" si="94"/>
        <v>0</v>
      </c>
      <c r="L244" s="384">
        <f t="shared" si="94"/>
        <v>0</v>
      </c>
      <c r="M244" s="384">
        <f t="shared" si="94"/>
        <v>0</v>
      </c>
      <c r="N244" s="384">
        <f t="shared" si="94"/>
        <v>0</v>
      </c>
    </row>
    <row r="245" spans="1:14" ht="14.25">
      <c r="A245" s="485"/>
      <c r="B245" s="430"/>
      <c r="C245" s="485" t="s">
        <v>1028</v>
      </c>
      <c r="D245" s="381">
        <v>234</v>
      </c>
      <c r="E245" s="549" t="s">
        <v>1497</v>
      </c>
      <c r="F245" s="550"/>
      <c r="G245" s="391">
        <f>H245+I245+J245+K245</f>
        <v>0</v>
      </c>
      <c r="H245" s="391"/>
      <c r="I245" s="391"/>
      <c r="J245" s="391"/>
      <c r="K245" s="391"/>
      <c r="L245" s="391"/>
      <c r="M245" s="391"/>
      <c r="N245" s="391"/>
    </row>
    <row r="246" spans="1:14" ht="14.25">
      <c r="A246" s="485"/>
      <c r="B246" s="430"/>
      <c r="C246" s="485" t="s">
        <v>1030</v>
      </c>
      <c r="D246" s="381">
        <v>235</v>
      </c>
      <c r="E246" s="549" t="s">
        <v>1498</v>
      </c>
      <c r="F246" s="550"/>
      <c r="G246" s="391">
        <f>H246+I246+J246+K246</f>
        <v>0</v>
      </c>
      <c r="H246" s="391"/>
      <c r="I246" s="391"/>
      <c r="J246" s="391"/>
      <c r="K246" s="391"/>
      <c r="L246" s="391"/>
      <c r="M246" s="391"/>
      <c r="N246" s="391"/>
    </row>
    <row r="247" spans="1:14" ht="14.25">
      <c r="A247" s="485"/>
      <c r="B247" s="430" t="s">
        <v>1499</v>
      </c>
      <c r="C247" s="500"/>
      <c r="D247" s="381">
        <v>236</v>
      </c>
      <c r="E247" s="549" t="s">
        <v>1500</v>
      </c>
      <c r="F247" s="550"/>
      <c r="G247" s="391">
        <f>H247+I247+J247+K247</f>
        <v>0</v>
      </c>
      <c r="H247" s="391"/>
      <c r="I247" s="391"/>
      <c r="J247" s="391"/>
      <c r="K247" s="391"/>
      <c r="L247" s="391"/>
      <c r="M247" s="391"/>
      <c r="N247" s="391"/>
    </row>
    <row r="248" spans="1:14" ht="15">
      <c r="A248" s="485"/>
      <c r="B248" s="430" t="s">
        <v>1042</v>
      </c>
      <c r="C248" s="466"/>
      <c r="D248" s="381">
        <v>237</v>
      </c>
      <c r="E248" s="549" t="s">
        <v>1501</v>
      </c>
      <c r="F248" s="550"/>
      <c r="G248" s="391">
        <f>H248+I248+J248+K248</f>
        <v>0</v>
      </c>
      <c r="H248" s="391"/>
      <c r="I248" s="391"/>
      <c r="J248" s="391"/>
      <c r="K248" s="391"/>
      <c r="L248" s="391"/>
      <c r="M248" s="391"/>
      <c r="N248" s="391"/>
    </row>
    <row r="249" spans="1:14" ht="14.25">
      <c r="A249" s="487"/>
      <c r="B249" s="487"/>
      <c r="C249" s="487"/>
      <c r="D249" s="381">
        <v>238</v>
      </c>
      <c r="E249" s="572"/>
      <c r="F249" s="573"/>
      <c r="G249" s="391"/>
      <c r="H249" s="391"/>
      <c r="I249" s="391"/>
      <c r="J249" s="391"/>
      <c r="K249" s="391"/>
      <c r="L249" s="391"/>
      <c r="M249" s="391"/>
      <c r="N249" s="391"/>
    </row>
    <row r="250" spans="1:14" ht="15.75">
      <c r="A250" s="378" t="s">
        <v>851</v>
      </c>
      <c r="B250" s="498"/>
      <c r="C250" s="387"/>
      <c r="D250" s="381">
        <v>239</v>
      </c>
      <c r="E250" s="549" t="s">
        <v>1502</v>
      </c>
      <c r="F250" s="550">
        <f aca="true" t="shared" si="95" ref="F250:N250">F263</f>
        <v>0</v>
      </c>
      <c r="G250" s="384">
        <f t="shared" si="95"/>
        <v>0</v>
      </c>
      <c r="H250" s="384">
        <f t="shared" si="95"/>
        <v>0</v>
      </c>
      <c r="I250" s="384">
        <f t="shared" si="95"/>
        <v>0</v>
      </c>
      <c r="J250" s="384">
        <f t="shared" si="95"/>
        <v>0</v>
      </c>
      <c r="K250" s="384">
        <f t="shared" si="95"/>
        <v>0</v>
      </c>
      <c r="L250" s="384">
        <f t="shared" si="95"/>
        <v>0</v>
      </c>
      <c r="M250" s="384">
        <f t="shared" si="95"/>
        <v>0</v>
      </c>
      <c r="N250" s="384">
        <f t="shared" si="95"/>
        <v>0</v>
      </c>
    </row>
    <row r="251" spans="1:14" ht="15.75">
      <c r="A251" s="462" t="s">
        <v>1377</v>
      </c>
      <c r="B251" s="463"/>
      <c r="C251" s="463"/>
      <c r="D251" s="381">
        <v>240</v>
      </c>
      <c r="E251" s="389" t="s">
        <v>714</v>
      </c>
      <c r="F251" s="538">
        <f aca="true" t="shared" si="96" ref="F251:N251">F252+F253+F254</f>
        <v>0</v>
      </c>
      <c r="G251" s="384">
        <f t="shared" si="96"/>
        <v>0</v>
      </c>
      <c r="H251" s="384">
        <f t="shared" si="96"/>
        <v>0</v>
      </c>
      <c r="I251" s="384">
        <f t="shared" si="96"/>
        <v>0</v>
      </c>
      <c r="J251" s="384">
        <f t="shared" si="96"/>
        <v>0</v>
      </c>
      <c r="K251" s="384">
        <f t="shared" si="96"/>
        <v>0</v>
      </c>
      <c r="L251" s="384">
        <f t="shared" si="96"/>
        <v>0</v>
      </c>
      <c r="M251" s="384">
        <f t="shared" si="96"/>
        <v>0</v>
      </c>
      <c r="N251" s="384">
        <f t="shared" si="96"/>
        <v>0</v>
      </c>
    </row>
    <row r="252" spans="1:14" ht="15">
      <c r="A252" s="393" t="s">
        <v>1378</v>
      </c>
      <c r="B252" s="464"/>
      <c r="C252" s="464"/>
      <c r="D252" s="381">
        <v>241</v>
      </c>
      <c r="E252" s="389" t="s">
        <v>720</v>
      </c>
      <c r="F252" s="538"/>
      <c r="G252" s="391"/>
      <c r="H252" s="391"/>
      <c r="I252" s="391"/>
      <c r="J252" s="391"/>
      <c r="K252" s="391"/>
      <c r="L252" s="391"/>
      <c r="M252" s="391"/>
      <c r="N252" s="391"/>
    </row>
    <row r="253" spans="1:14" ht="15">
      <c r="A253" s="385" t="s">
        <v>1379</v>
      </c>
      <c r="B253" s="464"/>
      <c r="C253" s="464"/>
      <c r="D253" s="381">
        <v>242</v>
      </c>
      <c r="E253" s="389" t="s">
        <v>754</v>
      </c>
      <c r="F253" s="538"/>
      <c r="G253" s="391"/>
      <c r="H253" s="391"/>
      <c r="I253" s="391"/>
      <c r="J253" s="391"/>
      <c r="K253" s="391"/>
      <c r="L253" s="391"/>
      <c r="M253" s="391"/>
      <c r="N253" s="391"/>
    </row>
    <row r="254" spans="1:14" ht="15.75">
      <c r="A254" s="446" t="s">
        <v>1477</v>
      </c>
      <c r="B254" s="463"/>
      <c r="C254" s="305"/>
      <c r="D254" s="381">
        <v>243</v>
      </c>
      <c r="E254" s="549">
        <v>70</v>
      </c>
      <c r="F254" s="550">
        <f aca="true" t="shared" si="97" ref="F254:N254">F255</f>
        <v>0</v>
      </c>
      <c r="G254" s="384">
        <f t="shared" si="97"/>
        <v>0</v>
      </c>
      <c r="H254" s="384">
        <f t="shared" si="97"/>
        <v>0</v>
      </c>
      <c r="I254" s="384">
        <f t="shared" si="97"/>
        <v>0</v>
      </c>
      <c r="J254" s="384">
        <f t="shared" si="97"/>
        <v>0</v>
      </c>
      <c r="K254" s="384">
        <f t="shared" si="97"/>
        <v>0</v>
      </c>
      <c r="L254" s="384">
        <f t="shared" si="97"/>
        <v>0</v>
      </c>
      <c r="M254" s="384">
        <f t="shared" si="97"/>
        <v>0</v>
      </c>
      <c r="N254" s="384">
        <f t="shared" si="97"/>
        <v>0</v>
      </c>
    </row>
    <row r="255" spans="1:14" ht="15">
      <c r="A255" s="439" t="s">
        <v>1403</v>
      </c>
      <c r="B255" s="449"/>
      <c r="C255" s="463"/>
      <c r="D255" s="381">
        <v>244</v>
      </c>
      <c r="E255" s="549">
        <v>71</v>
      </c>
      <c r="F255" s="550">
        <f>F256+F261</f>
        <v>0</v>
      </c>
      <c r="G255" s="384">
        <f>G256+G261</f>
        <v>0</v>
      </c>
      <c r="H255" s="384">
        <f>H256+H261</f>
        <v>0</v>
      </c>
      <c r="I255" s="384">
        <f>I256+I261</f>
        <v>0</v>
      </c>
      <c r="J255" s="384">
        <f>J256+J261</f>
        <v>0</v>
      </c>
      <c r="K255" s="384"/>
      <c r="L255" s="384"/>
      <c r="M255" s="384"/>
      <c r="N255" s="384"/>
    </row>
    <row r="256" spans="1:14" ht="15">
      <c r="A256" s="388"/>
      <c r="B256" s="437" t="s">
        <v>1395</v>
      </c>
      <c r="C256" s="463"/>
      <c r="D256" s="381">
        <v>245</v>
      </c>
      <c r="E256" s="549" t="s">
        <v>1254</v>
      </c>
      <c r="F256" s="550">
        <f aca="true" t="shared" si="98" ref="F256:N256">F257+F258+F259+F260</f>
        <v>0</v>
      </c>
      <c r="G256" s="391">
        <f t="shared" si="98"/>
        <v>0</v>
      </c>
      <c r="H256" s="391">
        <f t="shared" si="98"/>
        <v>0</v>
      </c>
      <c r="I256" s="391">
        <f t="shared" si="98"/>
        <v>0</v>
      </c>
      <c r="J256" s="391">
        <f t="shared" si="98"/>
        <v>0</v>
      </c>
      <c r="K256" s="391">
        <f t="shared" si="98"/>
        <v>0</v>
      </c>
      <c r="L256" s="391">
        <f t="shared" si="98"/>
        <v>0</v>
      </c>
      <c r="M256" s="391">
        <f t="shared" si="98"/>
        <v>0</v>
      </c>
      <c r="N256" s="391">
        <f t="shared" si="98"/>
        <v>0</v>
      </c>
    </row>
    <row r="257" spans="1:14" ht="15">
      <c r="A257" s="388"/>
      <c r="B257" s="437"/>
      <c r="C257" s="451" t="s">
        <v>1255</v>
      </c>
      <c r="D257" s="381">
        <v>246</v>
      </c>
      <c r="E257" s="552" t="s">
        <v>1256</v>
      </c>
      <c r="F257" s="553"/>
      <c r="G257" s="391">
        <f>H257+I257+J257+K257</f>
        <v>0</v>
      </c>
      <c r="H257" s="391"/>
      <c r="I257" s="391"/>
      <c r="J257" s="391"/>
      <c r="K257" s="391"/>
      <c r="L257" s="391"/>
      <c r="M257" s="391"/>
      <c r="N257" s="391"/>
    </row>
    <row r="258" spans="1:14" ht="17.25" customHeight="1">
      <c r="A258" s="388"/>
      <c r="B258" s="437"/>
      <c r="C258" s="455" t="s">
        <v>1257</v>
      </c>
      <c r="D258" s="381">
        <v>247</v>
      </c>
      <c r="E258" s="552" t="s">
        <v>1258</v>
      </c>
      <c r="F258" s="553"/>
      <c r="G258" s="391">
        <f>H258+I258+J258+K258</f>
        <v>0</v>
      </c>
      <c r="H258" s="391"/>
      <c r="I258" s="391"/>
      <c r="J258" s="391"/>
      <c r="K258" s="391"/>
      <c r="L258" s="391"/>
      <c r="M258" s="391"/>
      <c r="N258" s="391"/>
    </row>
    <row r="259" spans="1:14" ht="15">
      <c r="A259" s="388"/>
      <c r="B259" s="437"/>
      <c r="C259" s="456" t="s">
        <v>1259</v>
      </c>
      <c r="D259" s="381">
        <v>248</v>
      </c>
      <c r="E259" s="552" t="s">
        <v>1260</v>
      </c>
      <c r="F259" s="553"/>
      <c r="G259" s="391">
        <f>H259+I259+J259+K259</f>
        <v>0</v>
      </c>
      <c r="H259" s="391"/>
      <c r="I259" s="391"/>
      <c r="J259" s="391"/>
      <c r="K259" s="391"/>
      <c r="L259" s="391"/>
      <c r="M259" s="391"/>
      <c r="N259" s="391"/>
    </row>
    <row r="260" spans="1:14" ht="15">
      <c r="A260" s="388"/>
      <c r="B260" s="437"/>
      <c r="C260" s="456" t="s">
        <v>1261</v>
      </c>
      <c r="D260" s="381">
        <v>249</v>
      </c>
      <c r="E260" s="554" t="s">
        <v>1262</v>
      </c>
      <c r="F260" s="555"/>
      <c r="G260" s="391">
        <f>H260+I260+J260+K260</f>
        <v>0</v>
      </c>
      <c r="H260" s="391"/>
      <c r="I260" s="391"/>
      <c r="J260" s="391"/>
      <c r="K260" s="391"/>
      <c r="L260" s="391"/>
      <c r="M260" s="391"/>
      <c r="N260" s="391"/>
    </row>
    <row r="261" spans="1:14" ht="15">
      <c r="A261" s="388"/>
      <c r="B261" s="437" t="s">
        <v>1386</v>
      </c>
      <c r="C261" s="456"/>
      <c r="D261" s="381">
        <v>250</v>
      </c>
      <c r="E261" s="549" t="s">
        <v>1387</v>
      </c>
      <c r="F261" s="550"/>
      <c r="G261" s="391">
        <f>H261+I261+J261+K261</f>
        <v>0</v>
      </c>
      <c r="H261" s="391"/>
      <c r="I261" s="391"/>
      <c r="J261" s="391"/>
      <c r="K261" s="391"/>
      <c r="L261" s="391"/>
      <c r="M261" s="391"/>
      <c r="N261" s="391"/>
    </row>
    <row r="262" spans="1:14" ht="14.25">
      <c r="A262" s="304" t="s">
        <v>903</v>
      </c>
      <c r="B262" s="304"/>
      <c r="C262" s="304"/>
      <c r="D262" s="381">
        <v>251</v>
      </c>
      <c r="E262" s="549"/>
      <c r="F262" s="550"/>
      <c r="G262" s="391"/>
      <c r="H262" s="391"/>
      <c r="I262" s="391"/>
      <c r="J262" s="391"/>
      <c r="K262" s="391"/>
      <c r="L262" s="391"/>
      <c r="M262" s="391"/>
      <c r="N262" s="391"/>
    </row>
    <row r="263" spans="1:14" ht="15">
      <c r="A263" s="485"/>
      <c r="B263" s="430" t="s">
        <v>1503</v>
      </c>
      <c r="C263" s="387"/>
      <c r="D263" s="381">
        <v>252</v>
      </c>
      <c r="E263" s="549" t="s">
        <v>1504</v>
      </c>
      <c r="F263" s="550">
        <f aca="true" t="shared" si="99" ref="F263:N263">F264</f>
        <v>0</v>
      </c>
      <c r="G263" s="384">
        <f t="shared" si="99"/>
        <v>0</v>
      </c>
      <c r="H263" s="384">
        <f t="shared" si="99"/>
        <v>0</v>
      </c>
      <c r="I263" s="384">
        <f t="shared" si="99"/>
        <v>0</v>
      </c>
      <c r="J263" s="384">
        <f t="shared" si="99"/>
        <v>0</v>
      </c>
      <c r="K263" s="384">
        <f t="shared" si="99"/>
        <v>0</v>
      </c>
      <c r="L263" s="384">
        <f t="shared" si="99"/>
        <v>0</v>
      </c>
      <c r="M263" s="384">
        <f t="shared" si="99"/>
        <v>0</v>
      </c>
      <c r="N263" s="384">
        <f t="shared" si="99"/>
        <v>0</v>
      </c>
    </row>
    <row r="264" spans="1:14" ht="14.25">
      <c r="A264" s="485"/>
      <c r="B264" s="498"/>
      <c r="C264" s="485" t="s">
        <v>1505</v>
      </c>
      <c r="D264" s="381">
        <v>253</v>
      </c>
      <c r="E264" s="549" t="s">
        <v>1506</v>
      </c>
      <c r="F264" s="550"/>
      <c r="G264" s="391">
        <f>H264+I264+J264+K264</f>
        <v>0</v>
      </c>
      <c r="H264" s="391"/>
      <c r="I264" s="391"/>
      <c r="J264" s="391"/>
      <c r="K264" s="391"/>
      <c r="L264" s="391"/>
      <c r="M264" s="391"/>
      <c r="N264" s="391"/>
    </row>
    <row r="265" spans="1:14" ht="14.25">
      <c r="A265" s="502"/>
      <c r="B265" s="502"/>
      <c r="C265" s="502"/>
      <c r="D265" s="381">
        <v>254</v>
      </c>
      <c r="E265" s="444"/>
      <c r="F265" s="544"/>
      <c r="G265" s="391"/>
      <c r="H265" s="391"/>
      <c r="I265" s="391"/>
      <c r="J265" s="391"/>
      <c r="K265" s="391"/>
      <c r="L265" s="391"/>
      <c r="M265" s="391"/>
      <c r="N265" s="391"/>
    </row>
    <row r="266" spans="1:14" ht="15.75">
      <c r="A266" s="503" t="s">
        <v>1507</v>
      </c>
      <c r="B266" s="504"/>
      <c r="C266" s="505"/>
      <c r="D266" s="381">
        <v>255</v>
      </c>
      <c r="E266" s="389" t="s">
        <v>1508</v>
      </c>
      <c r="F266" s="538">
        <f aca="true" t="shared" si="100" ref="F266:N266">F280</f>
        <v>0</v>
      </c>
      <c r="G266" s="384">
        <f t="shared" si="100"/>
        <v>0</v>
      </c>
      <c r="H266" s="384">
        <f t="shared" si="100"/>
        <v>0</v>
      </c>
      <c r="I266" s="384">
        <f t="shared" si="100"/>
        <v>0</v>
      </c>
      <c r="J266" s="384">
        <f t="shared" si="100"/>
        <v>0</v>
      </c>
      <c r="K266" s="384">
        <f t="shared" si="100"/>
        <v>0</v>
      </c>
      <c r="L266" s="384">
        <f t="shared" si="100"/>
        <v>0</v>
      </c>
      <c r="M266" s="384">
        <f t="shared" si="100"/>
        <v>0</v>
      </c>
      <c r="N266" s="384">
        <f t="shared" si="100"/>
        <v>0</v>
      </c>
    </row>
    <row r="267" spans="1:14" ht="15.75">
      <c r="A267" s="462" t="s">
        <v>1377</v>
      </c>
      <c r="B267" s="463"/>
      <c r="C267" s="463"/>
      <c r="D267" s="381">
        <v>256</v>
      </c>
      <c r="E267" s="389" t="s">
        <v>714</v>
      </c>
      <c r="F267" s="538">
        <f aca="true" t="shared" si="101" ref="F267:N267">F268+F269+F270+F271</f>
        <v>0</v>
      </c>
      <c r="G267" s="384">
        <f t="shared" si="101"/>
        <v>0</v>
      </c>
      <c r="H267" s="384">
        <f t="shared" si="101"/>
        <v>0</v>
      </c>
      <c r="I267" s="384">
        <f t="shared" si="101"/>
        <v>0</v>
      </c>
      <c r="J267" s="384">
        <f t="shared" si="101"/>
        <v>0</v>
      </c>
      <c r="K267" s="384">
        <f t="shared" si="101"/>
        <v>0</v>
      </c>
      <c r="L267" s="384">
        <f t="shared" si="101"/>
        <v>0</v>
      </c>
      <c r="M267" s="384">
        <f t="shared" si="101"/>
        <v>0</v>
      </c>
      <c r="N267" s="384">
        <f t="shared" si="101"/>
        <v>0</v>
      </c>
    </row>
    <row r="268" spans="1:14" ht="15">
      <c r="A268" s="393" t="s">
        <v>1378</v>
      </c>
      <c r="B268" s="464"/>
      <c r="C268" s="464"/>
      <c r="D268" s="381">
        <v>257</v>
      </c>
      <c r="E268" s="389" t="s">
        <v>720</v>
      </c>
      <c r="F268" s="538"/>
      <c r="G268" s="391">
        <f>H268+I268+J268+K268</f>
        <v>0</v>
      </c>
      <c r="H268" s="391"/>
      <c r="I268" s="391"/>
      <c r="J268" s="391"/>
      <c r="K268" s="391"/>
      <c r="L268" s="391"/>
      <c r="M268" s="391"/>
      <c r="N268" s="391"/>
    </row>
    <row r="269" spans="1:14" ht="15">
      <c r="A269" s="385" t="s">
        <v>1379</v>
      </c>
      <c r="B269" s="464"/>
      <c r="C269" s="464"/>
      <c r="D269" s="381">
        <v>258</v>
      </c>
      <c r="E269" s="389" t="s">
        <v>754</v>
      </c>
      <c r="F269" s="538"/>
      <c r="G269" s="391">
        <f>H269+I269+J269+K269</f>
        <v>0</v>
      </c>
      <c r="H269" s="391"/>
      <c r="I269" s="391"/>
      <c r="J269" s="391"/>
      <c r="K269" s="391"/>
      <c r="L269" s="391"/>
      <c r="M269" s="391"/>
      <c r="N269" s="391"/>
    </row>
    <row r="270" spans="1:14" ht="15">
      <c r="A270" s="385" t="s">
        <v>1489</v>
      </c>
      <c r="B270" s="464"/>
      <c r="C270" s="464"/>
      <c r="D270" s="381">
        <v>259</v>
      </c>
      <c r="E270" s="389">
        <v>51</v>
      </c>
      <c r="F270" s="538"/>
      <c r="G270" s="391">
        <f>H270+I270+J270+K270</f>
        <v>0</v>
      </c>
      <c r="H270" s="391"/>
      <c r="I270" s="391"/>
      <c r="J270" s="391"/>
      <c r="K270" s="391"/>
      <c r="L270" s="391"/>
      <c r="M270" s="391"/>
      <c r="N270" s="391"/>
    </row>
    <row r="271" spans="1:14" ht="15.75">
      <c r="A271" s="446" t="s">
        <v>1477</v>
      </c>
      <c r="B271" s="463"/>
      <c r="C271" s="305"/>
      <c r="D271" s="381">
        <v>260</v>
      </c>
      <c r="E271" s="549">
        <v>70</v>
      </c>
      <c r="F271" s="550">
        <f aca="true" t="shared" si="102" ref="F271:N271">F272</f>
        <v>0</v>
      </c>
      <c r="G271" s="384">
        <f t="shared" si="102"/>
        <v>0</v>
      </c>
      <c r="H271" s="384">
        <f t="shared" si="102"/>
        <v>0</v>
      </c>
      <c r="I271" s="384">
        <f t="shared" si="102"/>
        <v>0</v>
      </c>
      <c r="J271" s="384">
        <f t="shared" si="102"/>
        <v>0</v>
      </c>
      <c r="K271" s="384">
        <f t="shared" si="102"/>
        <v>0</v>
      </c>
      <c r="L271" s="384">
        <f t="shared" si="102"/>
        <v>0</v>
      </c>
      <c r="M271" s="384">
        <f t="shared" si="102"/>
        <v>0</v>
      </c>
      <c r="N271" s="384">
        <f t="shared" si="102"/>
        <v>0</v>
      </c>
    </row>
    <row r="272" spans="1:14" ht="15">
      <c r="A272" s="439" t="s">
        <v>1403</v>
      </c>
      <c r="B272" s="449"/>
      <c r="C272" s="463"/>
      <c r="D272" s="381">
        <v>261</v>
      </c>
      <c r="E272" s="549">
        <v>71</v>
      </c>
      <c r="F272" s="550">
        <f aca="true" t="shared" si="103" ref="F272:N272">F273+F278</f>
        <v>0</v>
      </c>
      <c r="G272" s="384">
        <f t="shared" si="103"/>
        <v>0</v>
      </c>
      <c r="H272" s="384">
        <f t="shared" si="103"/>
        <v>0</v>
      </c>
      <c r="I272" s="384">
        <f t="shared" si="103"/>
        <v>0</v>
      </c>
      <c r="J272" s="384">
        <f t="shared" si="103"/>
        <v>0</v>
      </c>
      <c r="K272" s="384">
        <f t="shared" si="103"/>
        <v>0</v>
      </c>
      <c r="L272" s="384">
        <f t="shared" si="103"/>
        <v>0</v>
      </c>
      <c r="M272" s="384">
        <f t="shared" si="103"/>
        <v>0</v>
      </c>
      <c r="N272" s="384">
        <f t="shared" si="103"/>
        <v>0</v>
      </c>
    </row>
    <row r="273" spans="1:14" ht="15">
      <c r="A273" s="388"/>
      <c r="B273" s="437" t="s">
        <v>1395</v>
      </c>
      <c r="C273" s="463"/>
      <c r="D273" s="381">
        <v>262</v>
      </c>
      <c r="E273" s="549" t="s">
        <v>1254</v>
      </c>
      <c r="F273" s="550">
        <f aca="true" t="shared" si="104" ref="F273:N273">F274+F275+F276+F277</f>
        <v>0</v>
      </c>
      <c r="G273" s="384">
        <f t="shared" si="104"/>
        <v>0</v>
      </c>
      <c r="H273" s="384">
        <f t="shared" si="104"/>
        <v>0</v>
      </c>
      <c r="I273" s="384">
        <f t="shared" si="104"/>
        <v>0</v>
      </c>
      <c r="J273" s="384">
        <f t="shared" si="104"/>
        <v>0</v>
      </c>
      <c r="K273" s="384">
        <f t="shared" si="104"/>
        <v>0</v>
      </c>
      <c r="L273" s="384">
        <f t="shared" si="104"/>
        <v>0</v>
      </c>
      <c r="M273" s="384">
        <f t="shared" si="104"/>
        <v>0</v>
      </c>
      <c r="N273" s="384">
        <f t="shared" si="104"/>
        <v>0</v>
      </c>
    </row>
    <row r="274" spans="1:14" ht="15">
      <c r="A274" s="388"/>
      <c r="B274" s="437"/>
      <c r="C274" s="451" t="s">
        <v>1255</v>
      </c>
      <c r="D274" s="381">
        <v>263</v>
      </c>
      <c r="E274" s="552" t="s">
        <v>1256</v>
      </c>
      <c r="F274" s="553"/>
      <c r="G274" s="391">
        <f>H274+I274+J274+K274</f>
        <v>0</v>
      </c>
      <c r="H274" s="391"/>
      <c r="I274" s="391"/>
      <c r="J274" s="391"/>
      <c r="K274" s="391"/>
      <c r="L274" s="391"/>
      <c r="M274" s="391"/>
      <c r="N274" s="391"/>
    </row>
    <row r="275" spans="1:14" ht="18.75" customHeight="1">
      <c r="A275" s="388"/>
      <c r="B275" s="437"/>
      <c r="C275" s="455" t="s">
        <v>1257</v>
      </c>
      <c r="D275" s="381">
        <v>264</v>
      </c>
      <c r="E275" s="552" t="s">
        <v>1258</v>
      </c>
      <c r="F275" s="553"/>
      <c r="G275" s="391">
        <f>H275+I275+J275+K275</f>
        <v>0</v>
      </c>
      <c r="H275" s="391"/>
      <c r="I275" s="391"/>
      <c r="J275" s="391"/>
      <c r="K275" s="391"/>
      <c r="L275" s="391"/>
      <c r="M275" s="391"/>
      <c r="N275" s="391"/>
    </row>
    <row r="276" spans="1:14" ht="15">
      <c r="A276" s="388"/>
      <c r="B276" s="437"/>
      <c r="C276" s="456" t="s">
        <v>1259</v>
      </c>
      <c r="D276" s="381">
        <v>265</v>
      </c>
      <c r="E276" s="552" t="s">
        <v>1260</v>
      </c>
      <c r="F276" s="553"/>
      <c r="G276" s="391">
        <f>H276+I276+J276+K276</f>
        <v>0</v>
      </c>
      <c r="H276" s="391"/>
      <c r="I276" s="391"/>
      <c r="J276" s="391"/>
      <c r="K276" s="391"/>
      <c r="L276" s="391"/>
      <c r="M276" s="391"/>
      <c r="N276" s="391"/>
    </row>
    <row r="277" spans="1:14" ht="15">
      <c r="A277" s="388"/>
      <c r="B277" s="437"/>
      <c r="C277" s="456" t="s">
        <v>1261</v>
      </c>
      <c r="D277" s="381">
        <v>266</v>
      </c>
      <c r="E277" s="554" t="s">
        <v>1262</v>
      </c>
      <c r="F277" s="555"/>
      <c r="G277" s="391">
        <f>H277+I277+J277+K277</f>
        <v>0</v>
      </c>
      <c r="H277" s="391"/>
      <c r="I277" s="391"/>
      <c r="J277" s="391"/>
      <c r="K277" s="391"/>
      <c r="L277" s="391"/>
      <c r="M277" s="391"/>
      <c r="N277" s="391"/>
    </row>
    <row r="278" spans="1:14" ht="15">
      <c r="A278" s="388"/>
      <c r="B278" s="437" t="s">
        <v>1386</v>
      </c>
      <c r="C278" s="456"/>
      <c r="D278" s="381">
        <v>267</v>
      </c>
      <c r="E278" s="549" t="s">
        <v>1387</v>
      </c>
      <c r="F278" s="550"/>
      <c r="G278" s="391">
        <f>H278+I278+J278+K278</f>
        <v>0</v>
      </c>
      <c r="H278" s="391"/>
      <c r="I278" s="391"/>
      <c r="J278" s="391"/>
      <c r="K278" s="391"/>
      <c r="L278" s="391"/>
      <c r="M278" s="391"/>
      <c r="N278" s="391"/>
    </row>
    <row r="279" spans="1:14" ht="14.25">
      <c r="A279" s="304" t="s">
        <v>903</v>
      </c>
      <c r="B279" s="304"/>
      <c r="C279" s="304"/>
      <c r="D279" s="381">
        <v>268</v>
      </c>
      <c r="E279" s="389"/>
      <c r="F279" s="538"/>
      <c r="G279" s="391"/>
      <c r="H279" s="391"/>
      <c r="I279" s="391"/>
      <c r="J279" s="391"/>
      <c r="K279" s="391"/>
      <c r="L279" s="391"/>
      <c r="M279" s="391"/>
      <c r="N279" s="391"/>
    </row>
    <row r="280" spans="1:14" ht="14.25">
      <c r="A280" s="485"/>
      <c r="B280" s="387"/>
      <c r="C280" s="387" t="s">
        <v>1078</v>
      </c>
      <c r="D280" s="381">
        <v>269</v>
      </c>
      <c r="E280" s="554" t="s">
        <v>1509</v>
      </c>
      <c r="F280" s="555"/>
      <c r="G280" s="391">
        <f>H280+I280+J280+K280</f>
        <v>0</v>
      </c>
      <c r="H280" s="391"/>
      <c r="I280" s="391"/>
      <c r="J280" s="391"/>
      <c r="K280" s="391"/>
      <c r="L280" s="391"/>
      <c r="M280" s="391"/>
      <c r="N280" s="391"/>
    </row>
    <row r="281" spans="1:14" ht="14.25">
      <c r="A281" s="487"/>
      <c r="B281" s="487"/>
      <c r="C281" s="487"/>
      <c r="D281" s="381">
        <v>270</v>
      </c>
      <c r="E281" s="444"/>
      <c r="F281" s="544"/>
      <c r="G281" s="391"/>
      <c r="H281" s="391"/>
      <c r="I281" s="391"/>
      <c r="J281" s="391"/>
      <c r="K281" s="391"/>
      <c r="L281" s="391"/>
      <c r="M281" s="391"/>
      <c r="N281" s="391"/>
    </row>
    <row r="282" spans="1:14" ht="15.75">
      <c r="A282" s="378" t="s">
        <v>1510</v>
      </c>
      <c r="B282" s="504"/>
      <c r="C282" s="505"/>
      <c r="D282" s="381">
        <v>271</v>
      </c>
      <c r="E282" s="389" t="s">
        <v>1511</v>
      </c>
      <c r="F282" s="538">
        <f aca="true" t="shared" si="105" ref="F282:N282">F295</f>
        <v>0</v>
      </c>
      <c r="G282" s="384">
        <f t="shared" si="105"/>
        <v>0</v>
      </c>
      <c r="H282" s="384">
        <f t="shared" si="105"/>
        <v>0</v>
      </c>
      <c r="I282" s="384">
        <f t="shared" si="105"/>
        <v>0</v>
      </c>
      <c r="J282" s="384">
        <f t="shared" si="105"/>
        <v>0</v>
      </c>
      <c r="K282" s="384">
        <f t="shared" si="105"/>
        <v>0</v>
      </c>
      <c r="L282" s="384">
        <f t="shared" si="105"/>
        <v>0</v>
      </c>
      <c r="M282" s="384">
        <f t="shared" si="105"/>
        <v>0</v>
      </c>
      <c r="N282" s="384">
        <f t="shared" si="105"/>
        <v>0</v>
      </c>
    </row>
    <row r="283" spans="1:14" ht="15.75">
      <c r="A283" s="462" t="s">
        <v>1377</v>
      </c>
      <c r="B283" s="463"/>
      <c r="C283" s="463"/>
      <c r="D283" s="381">
        <v>272</v>
      </c>
      <c r="E283" s="389" t="s">
        <v>714</v>
      </c>
      <c r="F283" s="538">
        <f aca="true" t="shared" si="106" ref="F283:N283">F284+F285+F286</f>
        <v>0</v>
      </c>
      <c r="G283" s="384">
        <f t="shared" si="106"/>
        <v>0</v>
      </c>
      <c r="H283" s="384">
        <f t="shared" si="106"/>
        <v>0</v>
      </c>
      <c r="I283" s="384">
        <f t="shared" si="106"/>
        <v>0</v>
      </c>
      <c r="J283" s="384">
        <f t="shared" si="106"/>
        <v>0</v>
      </c>
      <c r="K283" s="384">
        <f t="shared" si="106"/>
        <v>0</v>
      </c>
      <c r="L283" s="384">
        <f t="shared" si="106"/>
        <v>0</v>
      </c>
      <c r="M283" s="384">
        <f t="shared" si="106"/>
        <v>0</v>
      </c>
      <c r="N283" s="384">
        <f t="shared" si="106"/>
        <v>0</v>
      </c>
    </row>
    <row r="284" spans="1:14" ht="15">
      <c r="A284" s="393" t="s">
        <v>1378</v>
      </c>
      <c r="B284" s="464"/>
      <c r="C284" s="464"/>
      <c r="D284" s="381">
        <v>273</v>
      </c>
      <c r="E284" s="389" t="s">
        <v>720</v>
      </c>
      <c r="F284" s="538"/>
      <c r="G284" s="391">
        <f>H284+I284+J284+K284</f>
        <v>0</v>
      </c>
      <c r="H284" s="391"/>
      <c r="I284" s="391"/>
      <c r="J284" s="391"/>
      <c r="K284" s="391"/>
      <c r="L284" s="391"/>
      <c r="M284" s="391"/>
      <c r="N284" s="391"/>
    </row>
    <row r="285" spans="1:14" ht="15">
      <c r="A285" s="385" t="s">
        <v>1379</v>
      </c>
      <c r="B285" s="464"/>
      <c r="C285" s="464"/>
      <c r="D285" s="381">
        <v>274</v>
      </c>
      <c r="E285" s="389" t="s">
        <v>754</v>
      </c>
      <c r="F285" s="538"/>
      <c r="G285" s="391">
        <f>H285+I285+J285+K285</f>
        <v>0</v>
      </c>
      <c r="H285" s="391"/>
      <c r="I285" s="391"/>
      <c r="J285" s="391"/>
      <c r="K285" s="391"/>
      <c r="L285" s="391"/>
      <c r="M285" s="391"/>
      <c r="N285" s="391"/>
    </row>
    <row r="286" spans="1:14" ht="15.75">
      <c r="A286" s="446" t="s">
        <v>1477</v>
      </c>
      <c r="B286" s="463"/>
      <c r="C286" s="305"/>
      <c r="D286" s="381">
        <v>275</v>
      </c>
      <c r="E286" s="549">
        <v>70</v>
      </c>
      <c r="F286" s="550">
        <f aca="true" t="shared" si="107" ref="F286:N286">F287</f>
        <v>0</v>
      </c>
      <c r="G286" s="384">
        <f t="shared" si="107"/>
        <v>0</v>
      </c>
      <c r="H286" s="384">
        <f t="shared" si="107"/>
        <v>0</v>
      </c>
      <c r="I286" s="384">
        <f t="shared" si="107"/>
        <v>0</v>
      </c>
      <c r="J286" s="384">
        <f t="shared" si="107"/>
        <v>0</v>
      </c>
      <c r="K286" s="384">
        <f t="shared" si="107"/>
        <v>0</v>
      </c>
      <c r="L286" s="384">
        <f t="shared" si="107"/>
        <v>0</v>
      </c>
      <c r="M286" s="384">
        <f t="shared" si="107"/>
        <v>0</v>
      </c>
      <c r="N286" s="384">
        <f t="shared" si="107"/>
        <v>0</v>
      </c>
    </row>
    <row r="287" spans="1:14" ht="15">
      <c r="A287" s="439" t="s">
        <v>1403</v>
      </c>
      <c r="B287" s="449"/>
      <c r="C287" s="463"/>
      <c r="D287" s="381">
        <v>276</v>
      </c>
      <c r="E287" s="549">
        <v>71</v>
      </c>
      <c r="F287" s="550">
        <f aca="true" t="shared" si="108" ref="F287:N287">F288+F293</f>
        <v>0</v>
      </c>
      <c r="G287" s="384">
        <f t="shared" si="108"/>
        <v>0</v>
      </c>
      <c r="H287" s="384">
        <f t="shared" si="108"/>
        <v>0</v>
      </c>
      <c r="I287" s="384">
        <f t="shared" si="108"/>
        <v>0</v>
      </c>
      <c r="J287" s="384">
        <f t="shared" si="108"/>
        <v>0</v>
      </c>
      <c r="K287" s="384">
        <f t="shared" si="108"/>
        <v>0</v>
      </c>
      <c r="L287" s="384">
        <f t="shared" si="108"/>
        <v>0</v>
      </c>
      <c r="M287" s="384">
        <f t="shared" si="108"/>
        <v>0</v>
      </c>
      <c r="N287" s="384">
        <f t="shared" si="108"/>
        <v>0</v>
      </c>
    </row>
    <row r="288" spans="1:14" ht="15">
      <c r="A288" s="388"/>
      <c r="B288" s="437" t="s">
        <v>1395</v>
      </c>
      <c r="C288" s="463"/>
      <c r="D288" s="381">
        <v>277</v>
      </c>
      <c r="E288" s="549" t="s">
        <v>1254</v>
      </c>
      <c r="F288" s="550">
        <f aca="true" t="shared" si="109" ref="F288:N288">F289+F290+F291+F292</f>
        <v>0</v>
      </c>
      <c r="G288" s="384">
        <f t="shared" si="109"/>
        <v>0</v>
      </c>
      <c r="H288" s="384">
        <f t="shared" si="109"/>
        <v>0</v>
      </c>
      <c r="I288" s="384">
        <f t="shared" si="109"/>
        <v>0</v>
      </c>
      <c r="J288" s="384">
        <f t="shared" si="109"/>
        <v>0</v>
      </c>
      <c r="K288" s="384">
        <f t="shared" si="109"/>
        <v>0</v>
      </c>
      <c r="L288" s="384">
        <f t="shared" si="109"/>
        <v>0</v>
      </c>
      <c r="M288" s="384">
        <f t="shared" si="109"/>
        <v>0</v>
      </c>
      <c r="N288" s="384">
        <f t="shared" si="109"/>
        <v>0</v>
      </c>
    </row>
    <row r="289" spans="1:14" ht="15">
      <c r="A289" s="388"/>
      <c r="B289" s="437"/>
      <c r="C289" s="451" t="s">
        <v>1255</v>
      </c>
      <c r="D289" s="381">
        <v>278</v>
      </c>
      <c r="E289" s="552" t="s">
        <v>1256</v>
      </c>
      <c r="F289" s="553"/>
      <c r="G289" s="391">
        <f>H289+I289+J289+K289</f>
        <v>0</v>
      </c>
      <c r="H289" s="391"/>
      <c r="I289" s="391"/>
      <c r="J289" s="391"/>
      <c r="K289" s="391"/>
      <c r="L289" s="391"/>
      <c r="M289" s="391"/>
      <c r="N289" s="391"/>
    </row>
    <row r="290" spans="1:14" ht="19.5" customHeight="1">
      <c r="A290" s="388"/>
      <c r="B290" s="437"/>
      <c r="C290" s="455" t="s">
        <v>1257</v>
      </c>
      <c r="D290" s="381">
        <v>279</v>
      </c>
      <c r="E290" s="552" t="s">
        <v>1258</v>
      </c>
      <c r="F290" s="553"/>
      <c r="G290" s="391">
        <f>H290+I290+J290+K290</f>
        <v>0</v>
      </c>
      <c r="H290" s="391"/>
      <c r="I290" s="391"/>
      <c r="J290" s="391"/>
      <c r="K290" s="391"/>
      <c r="L290" s="391"/>
      <c r="M290" s="391"/>
      <c r="N290" s="391"/>
    </row>
    <row r="291" spans="1:14" ht="15">
      <c r="A291" s="388"/>
      <c r="B291" s="437"/>
      <c r="C291" s="456" t="s">
        <v>1259</v>
      </c>
      <c r="D291" s="381">
        <v>280</v>
      </c>
      <c r="E291" s="552" t="s">
        <v>1260</v>
      </c>
      <c r="F291" s="553"/>
      <c r="G291" s="391">
        <f>H291+I291+J291+K291</f>
        <v>0</v>
      </c>
      <c r="H291" s="391"/>
      <c r="I291" s="391"/>
      <c r="J291" s="391"/>
      <c r="K291" s="391"/>
      <c r="L291" s="391"/>
      <c r="M291" s="391"/>
      <c r="N291" s="391"/>
    </row>
    <row r="292" spans="1:14" ht="15">
      <c r="A292" s="388"/>
      <c r="B292" s="437"/>
      <c r="C292" s="456" t="s">
        <v>1428</v>
      </c>
      <c r="D292" s="381">
        <v>281</v>
      </c>
      <c r="E292" s="554" t="s">
        <v>1262</v>
      </c>
      <c r="F292" s="555"/>
      <c r="G292" s="391">
        <f>H292+I292+J292+K292</f>
        <v>0</v>
      </c>
      <c r="H292" s="391"/>
      <c r="I292" s="391"/>
      <c r="J292" s="391"/>
      <c r="K292" s="391"/>
      <c r="L292" s="391"/>
      <c r="M292" s="391"/>
      <c r="N292" s="391"/>
    </row>
    <row r="293" spans="1:14" ht="15">
      <c r="A293" s="388"/>
      <c r="B293" s="437" t="s">
        <v>1386</v>
      </c>
      <c r="C293" s="456"/>
      <c r="D293" s="381">
        <v>282</v>
      </c>
      <c r="E293" s="549" t="s">
        <v>1387</v>
      </c>
      <c r="F293" s="550"/>
      <c r="G293" s="391">
        <f>H293+I293+J293+K293</f>
        <v>0</v>
      </c>
      <c r="H293" s="391"/>
      <c r="I293" s="391"/>
      <c r="J293" s="391"/>
      <c r="K293" s="391"/>
      <c r="L293" s="391"/>
      <c r="M293" s="391"/>
      <c r="N293" s="391"/>
    </row>
    <row r="294" spans="1:14" ht="14.25">
      <c r="A294" s="304" t="s">
        <v>903</v>
      </c>
      <c r="B294" s="304"/>
      <c r="C294" s="304"/>
      <c r="D294" s="381">
        <v>283</v>
      </c>
      <c r="E294" s="444"/>
      <c r="F294" s="544"/>
      <c r="G294" s="391"/>
      <c r="H294" s="391"/>
      <c r="I294" s="391"/>
      <c r="J294" s="391"/>
      <c r="K294" s="391"/>
      <c r="L294" s="391"/>
      <c r="M294" s="391"/>
      <c r="N294" s="391"/>
    </row>
    <row r="295" spans="1:14" ht="14.25">
      <c r="A295" s="506"/>
      <c r="B295" s="430" t="s">
        <v>1094</v>
      </c>
      <c r="C295" s="487"/>
      <c r="D295" s="381">
        <v>284</v>
      </c>
      <c r="E295" s="444" t="s">
        <v>1512</v>
      </c>
      <c r="F295" s="544"/>
      <c r="G295" s="391">
        <f>H295+I295+J295+K295</f>
        <v>0</v>
      </c>
      <c r="H295" s="391"/>
      <c r="I295" s="391"/>
      <c r="J295" s="391"/>
      <c r="K295" s="391"/>
      <c r="L295" s="391"/>
      <c r="M295" s="391"/>
      <c r="N295" s="391"/>
    </row>
    <row r="296" spans="1:14" ht="14.25">
      <c r="A296" s="487"/>
      <c r="B296" s="487"/>
      <c r="C296" s="487"/>
      <c r="D296" s="381">
        <v>285</v>
      </c>
      <c r="E296" s="444"/>
      <c r="F296" s="544"/>
      <c r="G296" s="391"/>
      <c r="H296" s="391"/>
      <c r="I296" s="391"/>
      <c r="J296" s="391"/>
      <c r="K296" s="391"/>
      <c r="L296" s="391"/>
      <c r="M296" s="391"/>
      <c r="N296" s="391"/>
    </row>
    <row r="297" spans="1:14" ht="15.75">
      <c r="A297" s="378" t="s">
        <v>1513</v>
      </c>
      <c r="B297" s="504"/>
      <c r="C297" s="387"/>
      <c r="D297" s="381">
        <v>286</v>
      </c>
      <c r="E297" s="389" t="s">
        <v>1514</v>
      </c>
      <c r="F297" s="538">
        <f aca="true" t="shared" si="110" ref="F297:N297">F312</f>
        <v>0</v>
      </c>
      <c r="G297" s="384">
        <f t="shared" si="110"/>
        <v>0</v>
      </c>
      <c r="H297" s="384">
        <f t="shared" si="110"/>
        <v>0</v>
      </c>
      <c r="I297" s="384">
        <f t="shared" si="110"/>
        <v>0</v>
      </c>
      <c r="J297" s="384">
        <f t="shared" si="110"/>
        <v>0</v>
      </c>
      <c r="K297" s="384">
        <f t="shared" si="110"/>
        <v>0</v>
      </c>
      <c r="L297" s="384">
        <f t="shared" si="110"/>
        <v>0</v>
      </c>
      <c r="M297" s="384">
        <f t="shared" si="110"/>
        <v>0</v>
      </c>
      <c r="N297" s="384">
        <f t="shared" si="110"/>
        <v>0</v>
      </c>
    </row>
    <row r="298" spans="1:14" ht="15.75">
      <c r="A298" s="462" t="s">
        <v>1377</v>
      </c>
      <c r="B298" s="463"/>
      <c r="C298" s="463"/>
      <c r="D298" s="381">
        <v>287</v>
      </c>
      <c r="E298" s="389" t="s">
        <v>714</v>
      </c>
      <c r="F298" s="538">
        <f aca="true" t="shared" si="111" ref="F298:N298">F299+F300+F301</f>
        <v>0</v>
      </c>
      <c r="G298" s="384">
        <f t="shared" si="111"/>
        <v>0</v>
      </c>
      <c r="H298" s="384">
        <f t="shared" si="111"/>
        <v>0</v>
      </c>
      <c r="I298" s="384">
        <f t="shared" si="111"/>
        <v>0</v>
      </c>
      <c r="J298" s="384">
        <f t="shared" si="111"/>
        <v>0</v>
      </c>
      <c r="K298" s="384">
        <f t="shared" si="111"/>
        <v>0</v>
      </c>
      <c r="L298" s="384">
        <f t="shared" si="111"/>
        <v>0</v>
      </c>
      <c r="M298" s="384">
        <f t="shared" si="111"/>
        <v>0</v>
      </c>
      <c r="N298" s="384">
        <f t="shared" si="111"/>
        <v>0</v>
      </c>
    </row>
    <row r="299" spans="1:14" ht="15">
      <c r="A299" s="385" t="s">
        <v>1378</v>
      </c>
      <c r="B299" s="463"/>
      <c r="C299" s="463"/>
      <c r="D299" s="381">
        <v>288</v>
      </c>
      <c r="E299" s="389" t="s">
        <v>720</v>
      </c>
      <c r="F299" s="538"/>
      <c r="G299" s="391">
        <f>H299+I299+J299+K299</f>
        <v>0</v>
      </c>
      <c r="H299" s="391"/>
      <c r="I299" s="391"/>
      <c r="J299" s="391"/>
      <c r="K299" s="391"/>
      <c r="L299" s="391"/>
      <c r="M299" s="391"/>
      <c r="N299" s="391"/>
    </row>
    <row r="300" spans="1:14" ht="15">
      <c r="A300" s="385" t="s">
        <v>1379</v>
      </c>
      <c r="B300" s="464"/>
      <c r="C300" s="464"/>
      <c r="D300" s="381">
        <v>289</v>
      </c>
      <c r="E300" s="389" t="s">
        <v>754</v>
      </c>
      <c r="F300" s="538"/>
      <c r="G300" s="391">
        <f>H300+I300+J300+K300</f>
        <v>0</v>
      </c>
      <c r="H300" s="391"/>
      <c r="I300" s="391"/>
      <c r="J300" s="391"/>
      <c r="K300" s="391"/>
      <c r="L300" s="391"/>
      <c r="M300" s="391"/>
      <c r="N300" s="391"/>
    </row>
    <row r="301" spans="1:14" ht="15.75">
      <c r="A301" s="446" t="s">
        <v>1477</v>
      </c>
      <c r="B301" s="463"/>
      <c r="C301" s="305"/>
      <c r="D301" s="381">
        <v>290</v>
      </c>
      <c r="E301" s="549">
        <v>70</v>
      </c>
      <c r="F301" s="550">
        <f aca="true" t="shared" si="112" ref="F301:N301">F302</f>
        <v>0</v>
      </c>
      <c r="G301" s="384">
        <f t="shared" si="112"/>
        <v>0</v>
      </c>
      <c r="H301" s="384">
        <f t="shared" si="112"/>
        <v>0</v>
      </c>
      <c r="I301" s="384">
        <f t="shared" si="112"/>
        <v>0</v>
      </c>
      <c r="J301" s="384">
        <f t="shared" si="112"/>
        <v>0</v>
      </c>
      <c r="K301" s="384">
        <f t="shared" si="112"/>
        <v>0</v>
      </c>
      <c r="L301" s="384">
        <f t="shared" si="112"/>
        <v>0</v>
      </c>
      <c r="M301" s="384">
        <f t="shared" si="112"/>
        <v>0</v>
      </c>
      <c r="N301" s="384">
        <f t="shared" si="112"/>
        <v>0</v>
      </c>
    </row>
    <row r="302" spans="1:14" ht="15">
      <c r="A302" s="439" t="s">
        <v>1403</v>
      </c>
      <c r="B302" s="449"/>
      <c r="C302" s="463"/>
      <c r="D302" s="381">
        <v>291</v>
      </c>
      <c r="E302" s="549">
        <v>71</v>
      </c>
      <c r="F302" s="550">
        <f aca="true" t="shared" si="113" ref="F302:N302">F303+F308</f>
        <v>0</v>
      </c>
      <c r="G302" s="384">
        <f t="shared" si="113"/>
        <v>0</v>
      </c>
      <c r="H302" s="384">
        <f t="shared" si="113"/>
        <v>0</v>
      </c>
      <c r="I302" s="384">
        <f t="shared" si="113"/>
        <v>0</v>
      </c>
      <c r="J302" s="384">
        <f t="shared" si="113"/>
        <v>0</v>
      </c>
      <c r="K302" s="384">
        <f t="shared" si="113"/>
        <v>0</v>
      </c>
      <c r="L302" s="384">
        <f t="shared" si="113"/>
        <v>0</v>
      </c>
      <c r="M302" s="384">
        <f t="shared" si="113"/>
        <v>0</v>
      </c>
      <c r="N302" s="384">
        <f t="shared" si="113"/>
        <v>0</v>
      </c>
    </row>
    <row r="303" spans="1:14" ht="15">
      <c r="A303" s="388"/>
      <c r="B303" s="437" t="s">
        <v>1395</v>
      </c>
      <c r="C303" s="463"/>
      <c r="D303" s="381">
        <v>292</v>
      </c>
      <c r="E303" s="549" t="s">
        <v>1254</v>
      </c>
      <c r="F303" s="550">
        <f aca="true" t="shared" si="114" ref="F303:N303">F304+F305+F306+F307</f>
        <v>0</v>
      </c>
      <c r="G303" s="384">
        <f t="shared" si="114"/>
        <v>0</v>
      </c>
      <c r="H303" s="384">
        <f t="shared" si="114"/>
        <v>0</v>
      </c>
      <c r="I303" s="384">
        <f t="shared" si="114"/>
        <v>0</v>
      </c>
      <c r="J303" s="384">
        <f t="shared" si="114"/>
        <v>0</v>
      </c>
      <c r="K303" s="384">
        <f t="shared" si="114"/>
        <v>0</v>
      </c>
      <c r="L303" s="384">
        <f t="shared" si="114"/>
        <v>0</v>
      </c>
      <c r="M303" s="384">
        <f t="shared" si="114"/>
        <v>0</v>
      </c>
      <c r="N303" s="384">
        <f t="shared" si="114"/>
        <v>0</v>
      </c>
    </row>
    <row r="304" spans="1:14" ht="15">
      <c r="A304" s="388"/>
      <c r="B304" s="437"/>
      <c r="C304" s="451" t="s">
        <v>1255</v>
      </c>
      <c r="D304" s="381">
        <v>293</v>
      </c>
      <c r="E304" s="552" t="s">
        <v>1256</v>
      </c>
      <c r="F304" s="553"/>
      <c r="G304" s="391">
        <f>H304+I304+J304+K304</f>
        <v>0</v>
      </c>
      <c r="H304" s="391"/>
      <c r="I304" s="391"/>
      <c r="J304" s="391"/>
      <c r="K304" s="391"/>
      <c r="L304" s="391"/>
      <c r="M304" s="391"/>
      <c r="N304" s="391"/>
    </row>
    <row r="305" spans="1:14" ht="18.75" customHeight="1">
      <c r="A305" s="388"/>
      <c r="B305" s="437"/>
      <c r="C305" s="455" t="s">
        <v>1257</v>
      </c>
      <c r="D305" s="381">
        <v>294</v>
      </c>
      <c r="E305" s="552" t="s">
        <v>1258</v>
      </c>
      <c r="F305" s="553"/>
      <c r="G305" s="391">
        <f>H305+I305+J305+K305</f>
        <v>0</v>
      </c>
      <c r="H305" s="391"/>
      <c r="I305" s="391"/>
      <c r="J305" s="391"/>
      <c r="K305" s="391"/>
      <c r="L305" s="391"/>
      <c r="M305" s="391"/>
      <c r="N305" s="391"/>
    </row>
    <row r="306" spans="1:14" ht="15">
      <c r="A306" s="388"/>
      <c r="B306" s="437"/>
      <c r="C306" s="456" t="s">
        <v>1259</v>
      </c>
      <c r="D306" s="381">
        <v>295</v>
      </c>
      <c r="E306" s="552" t="s">
        <v>1260</v>
      </c>
      <c r="F306" s="553"/>
      <c r="G306" s="391">
        <f>H306+I306+J306+K306</f>
        <v>0</v>
      </c>
      <c r="H306" s="391"/>
      <c r="I306" s="391"/>
      <c r="J306" s="391"/>
      <c r="K306" s="391"/>
      <c r="L306" s="391"/>
      <c r="M306" s="391"/>
      <c r="N306" s="391"/>
    </row>
    <row r="307" spans="1:14" ht="15">
      <c r="A307" s="388"/>
      <c r="B307" s="437"/>
      <c r="C307" s="456" t="s">
        <v>1261</v>
      </c>
      <c r="D307" s="381">
        <v>296</v>
      </c>
      <c r="E307" s="554" t="s">
        <v>1262</v>
      </c>
      <c r="F307" s="555"/>
      <c r="G307" s="391">
        <f>H307+I307+J307+K307</f>
        <v>0</v>
      </c>
      <c r="H307" s="391"/>
      <c r="I307" s="391"/>
      <c r="J307" s="391"/>
      <c r="K307" s="391"/>
      <c r="L307" s="391"/>
      <c r="M307" s="391"/>
      <c r="N307" s="391"/>
    </row>
    <row r="308" spans="1:14" ht="15">
      <c r="A308" s="388"/>
      <c r="B308" s="437" t="s">
        <v>1386</v>
      </c>
      <c r="C308" s="456"/>
      <c r="D308" s="381">
        <v>297</v>
      </c>
      <c r="E308" s="549" t="s">
        <v>1387</v>
      </c>
      <c r="F308" s="550"/>
      <c r="G308" s="391">
        <f>H308+I308+J308+K308</f>
        <v>0</v>
      </c>
      <c r="H308" s="391"/>
      <c r="I308" s="391"/>
      <c r="J308" s="391"/>
      <c r="K308" s="391"/>
      <c r="L308" s="391"/>
      <c r="M308" s="391"/>
      <c r="N308" s="391"/>
    </row>
    <row r="309" spans="1:14" ht="15">
      <c r="A309" s="386" t="s">
        <v>1493</v>
      </c>
      <c r="B309" s="437"/>
      <c r="C309" s="499"/>
      <c r="D309" s="381">
        <v>298</v>
      </c>
      <c r="E309" s="549">
        <v>79</v>
      </c>
      <c r="F309" s="550">
        <f aca="true" t="shared" si="115" ref="F309:N309">F310</f>
        <v>0</v>
      </c>
      <c r="G309" s="384">
        <f t="shared" si="115"/>
        <v>0</v>
      </c>
      <c r="H309" s="384">
        <f t="shared" si="115"/>
        <v>0</v>
      </c>
      <c r="I309" s="384">
        <f t="shared" si="115"/>
        <v>0</v>
      </c>
      <c r="J309" s="384">
        <f t="shared" si="115"/>
        <v>0</v>
      </c>
      <c r="K309" s="384">
        <f t="shared" si="115"/>
        <v>0</v>
      </c>
      <c r="L309" s="384">
        <f t="shared" si="115"/>
        <v>0</v>
      </c>
      <c r="M309" s="384">
        <f t="shared" si="115"/>
        <v>0</v>
      </c>
      <c r="N309" s="384">
        <f t="shared" si="115"/>
        <v>0</v>
      </c>
    </row>
    <row r="310" spans="1:14" ht="15">
      <c r="A310" s="385" t="s">
        <v>1388</v>
      </c>
      <c r="B310" s="437"/>
      <c r="C310" s="387"/>
      <c r="D310" s="381">
        <v>299</v>
      </c>
      <c r="E310" s="549">
        <v>81</v>
      </c>
      <c r="F310" s="550"/>
      <c r="G310" s="391">
        <f>H310+I310+J310+K310</f>
        <v>0</v>
      </c>
      <c r="H310" s="391"/>
      <c r="I310" s="391"/>
      <c r="J310" s="391"/>
      <c r="K310" s="391"/>
      <c r="L310" s="391"/>
      <c r="M310" s="391"/>
      <c r="N310" s="391"/>
    </row>
    <row r="311" spans="1:14" ht="14.25">
      <c r="A311" s="304" t="s">
        <v>903</v>
      </c>
      <c r="B311" s="304"/>
      <c r="C311" s="304"/>
      <c r="D311" s="381">
        <v>300</v>
      </c>
      <c r="E311" s="389"/>
      <c r="F311" s="538"/>
      <c r="G311" s="391"/>
      <c r="H311" s="391"/>
      <c r="I311" s="391"/>
      <c r="J311" s="391"/>
      <c r="K311" s="391"/>
      <c r="L311" s="391"/>
      <c r="M311" s="391"/>
      <c r="N311" s="391"/>
    </row>
    <row r="312" spans="1:14" ht="15">
      <c r="A312" s="466"/>
      <c r="B312" s="387" t="s">
        <v>867</v>
      </c>
      <c r="C312" s="485"/>
      <c r="D312" s="381">
        <v>301</v>
      </c>
      <c r="E312" s="389" t="s">
        <v>1515</v>
      </c>
      <c r="F312" s="538"/>
      <c r="G312" s="391">
        <f>H312+I312+J312+K312</f>
        <v>0</v>
      </c>
      <c r="H312" s="391"/>
      <c r="I312" s="391"/>
      <c r="J312" s="391"/>
      <c r="K312" s="391"/>
      <c r="L312" s="391"/>
      <c r="M312" s="391"/>
      <c r="N312" s="391"/>
    </row>
    <row r="313" spans="1:14" ht="15">
      <c r="A313" s="468" t="s">
        <v>1516</v>
      </c>
      <c r="B313" s="507"/>
      <c r="C313" s="507"/>
      <c r="D313" s="381">
        <v>302</v>
      </c>
      <c r="E313" s="389" t="s">
        <v>1517</v>
      </c>
      <c r="F313" s="538">
        <f aca="true" t="shared" si="116" ref="F313:N313">F314</f>
        <v>0</v>
      </c>
      <c r="G313" s="384">
        <f t="shared" si="116"/>
        <v>0</v>
      </c>
      <c r="H313" s="384">
        <f t="shared" si="116"/>
        <v>0</v>
      </c>
      <c r="I313" s="384">
        <f t="shared" si="116"/>
        <v>0</v>
      </c>
      <c r="J313" s="384">
        <f t="shared" si="116"/>
        <v>0</v>
      </c>
      <c r="K313" s="384">
        <f t="shared" si="116"/>
        <v>0</v>
      </c>
      <c r="L313" s="384">
        <f t="shared" si="116"/>
        <v>0</v>
      </c>
      <c r="M313" s="384">
        <f t="shared" si="116"/>
        <v>0</v>
      </c>
      <c r="N313" s="384">
        <f t="shared" si="116"/>
        <v>0</v>
      </c>
    </row>
    <row r="314" spans="1:14" ht="14.25">
      <c r="A314" s="403" t="s">
        <v>1518</v>
      </c>
      <c r="B314" s="463"/>
      <c r="C314" s="463"/>
      <c r="D314" s="381">
        <v>303</v>
      </c>
      <c r="E314" s="389" t="s">
        <v>1519</v>
      </c>
      <c r="F314" s="574"/>
      <c r="G314" s="508"/>
      <c r="H314" s="508"/>
      <c r="I314" s="508"/>
      <c r="J314" s="508"/>
      <c r="K314" s="508"/>
      <c r="L314" s="508"/>
      <c r="M314" s="508"/>
      <c r="N314" s="508"/>
    </row>
    <row r="315" spans="1:11" ht="20.25" customHeight="1">
      <c r="A315" s="509"/>
      <c r="B315" s="509"/>
      <c r="C315" s="509"/>
      <c r="D315" s="510"/>
      <c r="E315" s="575"/>
      <c r="F315" s="576"/>
      <c r="G315" s="512"/>
      <c r="H315" s="512"/>
      <c r="I315" s="512"/>
      <c r="J315" s="512"/>
      <c r="K315" s="512"/>
    </row>
    <row r="316" spans="1:11" ht="15" customHeight="1">
      <c r="A316" s="350"/>
      <c r="B316" s="350"/>
      <c r="C316" s="514" t="s">
        <v>1520</v>
      </c>
      <c r="D316" s="350"/>
      <c r="E316" s="515" t="s">
        <v>1521</v>
      </c>
      <c r="F316" s="515"/>
      <c r="G316" s="344"/>
      <c r="H316" s="577"/>
      <c r="I316" s="577"/>
      <c r="J316" s="578"/>
      <c r="K316" s="344"/>
    </row>
    <row r="317" spans="3:10" ht="19.5" customHeight="1">
      <c r="C317" s="579" t="s">
        <v>877</v>
      </c>
      <c r="E317" s="515" t="s">
        <v>876</v>
      </c>
      <c r="F317" s="515"/>
      <c r="H317" s="580"/>
      <c r="I317" s="580"/>
      <c r="J317" s="581"/>
    </row>
    <row r="322" ht="15">
      <c r="C322" s="523"/>
    </row>
    <row r="323" ht="15">
      <c r="C323" s="523"/>
    </row>
  </sheetData>
  <sheetProtection/>
  <mergeCells count="22">
    <mergeCell ref="I1:J1"/>
    <mergeCell ref="G7:I7"/>
    <mergeCell ref="A4:I4"/>
    <mergeCell ref="H9:K9"/>
    <mergeCell ref="A5:I5"/>
    <mergeCell ref="E8:E10"/>
    <mergeCell ref="L8:N8"/>
    <mergeCell ref="L9:L10"/>
    <mergeCell ref="M9:M10"/>
    <mergeCell ref="N9:N10"/>
    <mergeCell ref="H317:I317"/>
    <mergeCell ref="E317:F317"/>
    <mergeCell ref="E316:F316"/>
    <mergeCell ref="H316:I316"/>
    <mergeCell ref="B57:C57"/>
    <mergeCell ref="D8:D10"/>
    <mergeCell ref="A8:C10"/>
    <mergeCell ref="F9:G9"/>
    <mergeCell ref="A53:C53"/>
    <mergeCell ref="B40:C40"/>
    <mergeCell ref="B50:C50"/>
    <mergeCell ref="F8:G8"/>
  </mergeCells>
  <printOptions/>
  <pageMargins left="0.55" right="0.24" top="0.17" bottom="0.19" header="0.17" footer="0.19"/>
  <pageSetup horizontalDpi="600" verticalDpi="600" orientation="portrait" paperSize="9" scale="60" r:id="rId2"/>
  <headerFooter alignWithMargins="0">
    <oddHeader>&amp;C&amp;8&amp;P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Z1493"/>
  <sheetViews>
    <sheetView zoomScale="85" zoomScaleNormal="85" workbookViewId="0" topLeftCell="A1">
      <selection activeCell="P476" sqref="P476"/>
    </sheetView>
  </sheetViews>
  <sheetFormatPr defaultColWidth="9.140625" defaultRowHeight="12.75"/>
  <cols>
    <col min="1" max="1" width="5.140625" style="589" customWidth="1"/>
    <col min="2" max="2" width="4.57421875" style="589" customWidth="1"/>
    <col min="3" max="3" width="79.00390625" style="589" customWidth="1"/>
    <col min="4" max="4" width="6.7109375" style="619" customWidth="1"/>
    <col min="5" max="5" width="10.8515625" style="589" customWidth="1"/>
    <col min="6" max="6" width="11.7109375" style="588" customWidth="1"/>
    <col min="7" max="7" width="10.28125" style="588" bestFit="1" customWidth="1"/>
    <col min="8" max="11" width="11.7109375" style="588" hidden="1" customWidth="1"/>
    <col min="12" max="12" width="11.7109375" style="601" customWidth="1"/>
    <col min="13" max="14" width="11.7109375" style="588" customWidth="1"/>
    <col min="15" max="15" width="9.28125" style="588" bestFit="1" customWidth="1"/>
    <col min="16" max="16" width="10.8515625" style="588" bestFit="1" customWidth="1"/>
    <col min="17" max="17" width="11.140625" style="588" customWidth="1"/>
    <col min="18" max="18" width="10.7109375" style="589" customWidth="1"/>
    <col min="19" max="20" width="9.8515625" style="589" bestFit="1" customWidth="1"/>
    <col min="21" max="21" width="11.57421875" style="589" customWidth="1"/>
    <col min="22" max="22" width="12.00390625" style="589" customWidth="1"/>
    <col min="23" max="23" width="11.140625" style="589" customWidth="1"/>
    <col min="24" max="16384" width="9.140625" style="589" customWidth="1"/>
  </cols>
  <sheetData>
    <row r="1" spans="1:14" ht="12.75">
      <c r="A1" s="338" t="s">
        <v>687</v>
      </c>
      <c r="B1" s="583"/>
      <c r="C1" s="583"/>
      <c r="D1" s="584"/>
      <c r="E1" s="585"/>
      <c r="F1" s="586"/>
      <c r="G1" s="586"/>
      <c r="H1" s="586"/>
      <c r="I1" s="586"/>
      <c r="J1" s="587"/>
      <c r="K1" s="586"/>
      <c r="L1" s="354"/>
      <c r="M1" s="586"/>
      <c r="N1" s="586"/>
    </row>
    <row r="2" spans="1:14" ht="15.75">
      <c r="A2" s="338" t="s">
        <v>1284</v>
      </c>
      <c r="B2" s="590"/>
      <c r="C2" s="590"/>
      <c r="D2" s="584"/>
      <c r="E2" s="585"/>
      <c r="F2" s="586"/>
      <c r="G2" s="586"/>
      <c r="H2" s="591"/>
      <c r="I2" s="586"/>
      <c r="J2" s="592" t="s">
        <v>1532</v>
      </c>
      <c r="K2" s="592"/>
      <c r="L2" s="354"/>
      <c r="M2" s="586"/>
      <c r="N2" s="586"/>
    </row>
    <row r="3" spans="1:14" ht="12.75">
      <c r="A3" s="593" t="s">
        <v>1533</v>
      </c>
      <c r="B3" s="593"/>
      <c r="C3" s="594"/>
      <c r="D3" s="584"/>
      <c r="E3" s="585"/>
      <c r="F3" s="586"/>
      <c r="G3" s="586"/>
      <c r="H3" s="586"/>
      <c r="I3" s="586"/>
      <c r="J3" s="586"/>
      <c r="K3" s="586"/>
      <c r="L3" s="354"/>
      <c r="M3" s="586"/>
      <c r="N3" s="586"/>
    </row>
    <row r="4" spans="1:14" ht="12.75">
      <c r="A4" s="593"/>
      <c r="B4" s="593"/>
      <c r="C4" s="594"/>
      <c r="D4" s="584"/>
      <c r="E4" s="585"/>
      <c r="F4" s="586"/>
      <c r="G4" s="586"/>
      <c r="H4" s="586"/>
      <c r="I4" s="586"/>
      <c r="J4" s="586"/>
      <c r="K4" s="586"/>
      <c r="L4" s="354"/>
      <c r="M4" s="586"/>
      <c r="N4" s="586"/>
    </row>
    <row r="5" spans="1:14" ht="15">
      <c r="A5" s="595" t="s">
        <v>1534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354"/>
      <c r="M5" s="586"/>
      <c r="N5" s="586"/>
    </row>
    <row r="6" spans="1:14" ht="15">
      <c r="A6" s="595" t="s">
        <v>1535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354"/>
      <c r="M6" s="586"/>
      <c r="N6" s="586"/>
    </row>
    <row r="7" spans="1:14" ht="12.75">
      <c r="A7" s="596"/>
      <c r="B7" s="596"/>
      <c r="C7" s="597"/>
      <c r="D7" s="584"/>
      <c r="E7" s="596"/>
      <c r="F7" s="587"/>
      <c r="G7" s="587"/>
      <c r="H7" s="587"/>
      <c r="I7" s="587"/>
      <c r="J7" s="587"/>
      <c r="K7" s="586"/>
      <c r="L7" s="354"/>
      <c r="M7" s="586"/>
      <c r="N7" s="586"/>
    </row>
    <row r="8" spans="1:14" ht="13.5" customHeight="1">
      <c r="A8" s="596" t="s">
        <v>1536</v>
      </c>
      <c r="B8" s="596"/>
      <c r="C8" s="596"/>
      <c r="D8" s="584"/>
      <c r="E8" s="585"/>
      <c r="F8" s="586"/>
      <c r="G8" s="586"/>
      <c r="H8" s="586"/>
      <c r="I8" s="598"/>
      <c r="J8" s="586"/>
      <c r="K8" s="586"/>
      <c r="L8" s="354"/>
      <c r="M8" s="586"/>
      <c r="N8" s="586"/>
    </row>
    <row r="9" spans="1:14" ht="12.75">
      <c r="A9" s="596"/>
      <c r="B9" s="596"/>
      <c r="C9" s="596"/>
      <c r="D9" s="584"/>
      <c r="E9" s="585"/>
      <c r="F9" s="586"/>
      <c r="G9" s="599"/>
      <c r="H9" s="586"/>
      <c r="I9" s="600"/>
      <c r="M9" s="602" t="s">
        <v>883</v>
      </c>
      <c r="N9" s="586"/>
    </row>
    <row r="10" spans="1:14" ht="21" customHeight="1">
      <c r="A10" s="603" t="s">
        <v>884</v>
      </c>
      <c r="B10" s="604"/>
      <c r="C10" s="605"/>
      <c r="D10" s="606" t="s">
        <v>1289</v>
      </c>
      <c r="E10" s="606" t="s">
        <v>885</v>
      </c>
      <c r="F10" s="607" t="s">
        <v>886</v>
      </c>
      <c r="G10" s="608"/>
      <c r="H10" s="609"/>
      <c r="I10" s="609"/>
      <c r="J10" s="609"/>
      <c r="K10" s="610"/>
      <c r="L10" s="362" t="s">
        <v>887</v>
      </c>
      <c r="M10" s="362"/>
      <c r="N10" s="362"/>
    </row>
    <row r="11" spans="1:17" s="619" customFormat="1" ht="20.25" customHeight="1">
      <c r="A11" s="611"/>
      <c r="B11" s="612"/>
      <c r="C11" s="613"/>
      <c r="D11" s="614"/>
      <c r="E11" s="614"/>
      <c r="F11" s="615" t="s">
        <v>888</v>
      </c>
      <c r="G11" s="615"/>
      <c r="H11" s="616" t="s">
        <v>889</v>
      </c>
      <c r="I11" s="616"/>
      <c r="J11" s="616"/>
      <c r="K11" s="616"/>
      <c r="L11" s="617">
        <v>2015</v>
      </c>
      <c r="M11" s="617">
        <v>2016</v>
      </c>
      <c r="N11" s="617">
        <v>2017</v>
      </c>
      <c r="O11" s="618"/>
      <c r="P11" s="618"/>
      <c r="Q11" s="618"/>
    </row>
    <row r="12" spans="1:17" s="619" customFormat="1" ht="45" customHeight="1">
      <c r="A12" s="620"/>
      <c r="B12" s="621"/>
      <c r="C12" s="622"/>
      <c r="D12" s="623"/>
      <c r="E12" s="623"/>
      <c r="F12" s="624" t="s">
        <v>1290</v>
      </c>
      <c r="G12" s="625" t="s">
        <v>1291</v>
      </c>
      <c r="H12" s="626" t="s">
        <v>1292</v>
      </c>
      <c r="I12" s="626" t="s">
        <v>1293</v>
      </c>
      <c r="J12" s="626" t="s">
        <v>1294</v>
      </c>
      <c r="K12" s="626" t="s">
        <v>1295</v>
      </c>
      <c r="L12" s="627"/>
      <c r="M12" s="627"/>
      <c r="N12" s="627"/>
      <c r="O12" s="628"/>
      <c r="P12" s="618"/>
      <c r="Q12" s="618"/>
    </row>
    <row r="13" spans="1:18" s="369" customFormat="1" ht="19.5" customHeight="1">
      <c r="A13" s="629" t="s">
        <v>1537</v>
      </c>
      <c r="B13" s="629"/>
      <c r="C13" s="629"/>
      <c r="D13" s="630">
        <v>1</v>
      </c>
      <c r="E13" s="631" t="s">
        <v>1538</v>
      </c>
      <c r="F13" s="632">
        <f aca="true" t="shared" si="0" ref="F13:N13">SUM(F15,F111,F118,F128,F187)</f>
        <v>0</v>
      </c>
      <c r="G13" s="633">
        <f t="shared" si="0"/>
        <v>168862</v>
      </c>
      <c r="H13" s="633">
        <f t="shared" si="0"/>
        <v>168862</v>
      </c>
      <c r="I13" s="633">
        <f t="shared" si="0"/>
        <v>0</v>
      </c>
      <c r="J13" s="633">
        <f t="shared" si="0"/>
        <v>0</v>
      </c>
      <c r="K13" s="633">
        <f t="shared" si="0"/>
        <v>0</v>
      </c>
      <c r="L13" s="634">
        <f t="shared" si="0"/>
        <v>176473</v>
      </c>
      <c r="M13" s="634">
        <f t="shared" si="0"/>
        <v>180743</v>
      </c>
      <c r="N13" s="634">
        <f t="shared" si="0"/>
        <v>189226</v>
      </c>
      <c r="O13" s="635"/>
      <c r="P13" s="636"/>
      <c r="Q13" s="368"/>
      <c r="R13" s="635"/>
    </row>
    <row r="14" spans="1:18" s="369" customFormat="1" ht="12.75">
      <c r="A14" s="637" t="s">
        <v>1539</v>
      </c>
      <c r="B14" s="467"/>
      <c r="C14" s="638"/>
      <c r="D14" s="639">
        <v>2</v>
      </c>
      <c r="E14" s="214" t="s">
        <v>1540</v>
      </c>
      <c r="F14" s="640">
        <f aca="true" t="shared" si="1" ref="F14:N14">SUM(F15-F45-F105+F111+F118)</f>
        <v>0</v>
      </c>
      <c r="G14" s="640">
        <f t="shared" si="1"/>
        <v>84234</v>
      </c>
      <c r="H14" s="640">
        <f t="shared" si="1"/>
        <v>84234</v>
      </c>
      <c r="I14" s="640">
        <f t="shared" si="1"/>
        <v>0</v>
      </c>
      <c r="J14" s="640">
        <f t="shared" si="1"/>
        <v>0</v>
      </c>
      <c r="K14" s="640">
        <f t="shared" si="1"/>
        <v>0</v>
      </c>
      <c r="L14" s="641">
        <f t="shared" si="1"/>
        <v>101745</v>
      </c>
      <c r="M14" s="641">
        <f t="shared" si="1"/>
        <v>104092</v>
      </c>
      <c r="N14" s="641">
        <f t="shared" si="1"/>
        <v>107912</v>
      </c>
      <c r="O14" s="635"/>
      <c r="P14" s="636"/>
      <c r="Q14" s="368"/>
      <c r="R14" s="635"/>
    </row>
    <row r="15" spans="1:18" s="369" customFormat="1" ht="12.75">
      <c r="A15" s="637" t="s">
        <v>1541</v>
      </c>
      <c r="B15" s="467"/>
      <c r="C15" s="638"/>
      <c r="D15" s="639">
        <v>3</v>
      </c>
      <c r="E15" s="642" t="s">
        <v>1542</v>
      </c>
      <c r="F15" s="643">
        <f aca="true" t="shared" si="2" ref="F15:N15">SUM(F16,F66)</f>
        <v>0</v>
      </c>
      <c r="G15" s="640">
        <f t="shared" si="2"/>
        <v>148157</v>
      </c>
      <c r="H15" s="640">
        <f t="shared" si="2"/>
        <v>148157</v>
      </c>
      <c r="I15" s="640">
        <f t="shared" si="2"/>
        <v>0</v>
      </c>
      <c r="J15" s="640">
        <f t="shared" si="2"/>
        <v>0</v>
      </c>
      <c r="K15" s="640">
        <f t="shared" si="2"/>
        <v>0</v>
      </c>
      <c r="L15" s="641">
        <f t="shared" si="2"/>
        <v>171713</v>
      </c>
      <c r="M15" s="641">
        <f t="shared" si="2"/>
        <v>175761</v>
      </c>
      <c r="N15" s="641">
        <f t="shared" si="2"/>
        <v>183926</v>
      </c>
      <c r="O15" s="635"/>
      <c r="P15" s="636"/>
      <c r="Q15" s="368"/>
      <c r="R15" s="635"/>
    </row>
    <row r="16" spans="1:18" s="369" customFormat="1" ht="12.75">
      <c r="A16" s="644" t="s">
        <v>1543</v>
      </c>
      <c r="B16" s="450"/>
      <c r="C16" s="450"/>
      <c r="D16" s="639">
        <v>4</v>
      </c>
      <c r="E16" s="642" t="s">
        <v>1544</v>
      </c>
      <c r="F16" s="643">
        <f aca="true" t="shared" si="3" ref="F16:N16">SUM(F17,F31,F33,F44,F63)</f>
        <v>0</v>
      </c>
      <c r="G16" s="640">
        <f t="shared" si="3"/>
        <v>139259</v>
      </c>
      <c r="H16" s="640">
        <f t="shared" si="3"/>
        <v>139259</v>
      </c>
      <c r="I16" s="640">
        <f t="shared" si="3"/>
        <v>0</v>
      </c>
      <c r="J16" s="640">
        <f t="shared" si="3"/>
        <v>0</v>
      </c>
      <c r="K16" s="640">
        <f t="shared" si="3"/>
        <v>0</v>
      </c>
      <c r="L16" s="641">
        <f t="shared" si="3"/>
        <v>148399</v>
      </c>
      <c r="M16" s="641">
        <f t="shared" si="3"/>
        <v>152692</v>
      </c>
      <c r="N16" s="641">
        <f t="shared" si="3"/>
        <v>161315</v>
      </c>
      <c r="O16" s="635"/>
      <c r="P16" s="636"/>
      <c r="Q16" s="368"/>
      <c r="R16" s="635"/>
    </row>
    <row r="17" spans="1:18" s="369" customFormat="1" ht="12.75">
      <c r="A17" s="644" t="s">
        <v>1545</v>
      </c>
      <c r="B17" s="450"/>
      <c r="C17" s="450"/>
      <c r="D17" s="639">
        <v>5</v>
      </c>
      <c r="E17" s="642" t="s">
        <v>1546</v>
      </c>
      <c r="F17" s="643">
        <f aca="true" t="shared" si="4" ref="F17:N17">SUM(F18,F21,F28)</f>
        <v>0</v>
      </c>
      <c r="G17" s="640">
        <f t="shared" si="4"/>
        <v>45356</v>
      </c>
      <c r="H17" s="640">
        <f t="shared" si="4"/>
        <v>45356</v>
      </c>
      <c r="I17" s="640">
        <f t="shared" si="4"/>
        <v>0</v>
      </c>
      <c r="J17" s="640">
        <f t="shared" si="4"/>
        <v>0</v>
      </c>
      <c r="K17" s="640">
        <f t="shared" si="4"/>
        <v>0</v>
      </c>
      <c r="L17" s="641">
        <f t="shared" si="4"/>
        <v>46131</v>
      </c>
      <c r="M17" s="641">
        <f t="shared" si="4"/>
        <v>47499</v>
      </c>
      <c r="N17" s="641">
        <f t="shared" si="4"/>
        <v>49819</v>
      </c>
      <c r="O17" s="635"/>
      <c r="P17" s="636"/>
      <c r="Q17" s="368"/>
      <c r="R17" s="635"/>
    </row>
    <row r="18" spans="1:18" s="369" customFormat="1" ht="26.25" customHeight="1">
      <c r="A18" s="645" t="s">
        <v>1547</v>
      </c>
      <c r="B18" s="645"/>
      <c r="C18" s="645"/>
      <c r="D18" s="639">
        <v>6</v>
      </c>
      <c r="E18" s="642" t="s">
        <v>1548</v>
      </c>
      <c r="F18" s="643">
        <f aca="true" t="shared" si="5" ref="F18:N19">SUM(F19)</f>
        <v>0</v>
      </c>
      <c r="G18" s="640">
        <f t="shared" si="5"/>
        <v>3</v>
      </c>
      <c r="H18" s="640">
        <f t="shared" si="5"/>
        <v>3</v>
      </c>
      <c r="I18" s="640">
        <f t="shared" si="5"/>
        <v>0</v>
      </c>
      <c r="J18" s="640">
        <f t="shared" si="5"/>
        <v>0</v>
      </c>
      <c r="K18" s="640">
        <f t="shared" si="5"/>
        <v>0</v>
      </c>
      <c r="L18" s="641">
        <f t="shared" si="5"/>
        <v>6</v>
      </c>
      <c r="M18" s="641">
        <f t="shared" si="5"/>
        <v>6</v>
      </c>
      <c r="N18" s="641">
        <f t="shared" si="5"/>
        <v>7</v>
      </c>
      <c r="O18" s="635"/>
      <c r="P18" s="636"/>
      <c r="Q18" s="368"/>
      <c r="R18" s="635"/>
    </row>
    <row r="19" spans="1:18" s="369" customFormat="1" ht="12.75">
      <c r="A19" s="145" t="s">
        <v>1549</v>
      </c>
      <c r="B19" s="214"/>
      <c r="C19" s="145"/>
      <c r="D19" s="639">
        <v>7</v>
      </c>
      <c r="E19" s="646" t="s">
        <v>1550</v>
      </c>
      <c r="F19" s="643">
        <f t="shared" si="5"/>
        <v>0</v>
      </c>
      <c r="G19" s="640">
        <f t="shared" si="5"/>
        <v>3</v>
      </c>
      <c r="H19" s="640">
        <f t="shared" si="5"/>
        <v>3</v>
      </c>
      <c r="I19" s="640">
        <f t="shared" si="5"/>
        <v>0</v>
      </c>
      <c r="J19" s="640">
        <f t="shared" si="5"/>
        <v>0</v>
      </c>
      <c r="K19" s="640">
        <f t="shared" si="5"/>
        <v>0</v>
      </c>
      <c r="L19" s="641">
        <f t="shared" si="5"/>
        <v>6</v>
      </c>
      <c r="M19" s="641">
        <f t="shared" si="5"/>
        <v>6</v>
      </c>
      <c r="N19" s="641">
        <f t="shared" si="5"/>
        <v>7</v>
      </c>
      <c r="O19" s="635"/>
      <c r="P19" s="636"/>
      <c r="Q19" s="368"/>
      <c r="R19" s="635"/>
    </row>
    <row r="20" spans="1:18" ht="12.75">
      <c r="A20" s="145"/>
      <c r="B20" s="165" t="s">
        <v>1551</v>
      </c>
      <c r="C20" s="148"/>
      <c r="D20" s="639">
        <v>8</v>
      </c>
      <c r="E20" s="647" t="s">
        <v>1552</v>
      </c>
      <c r="F20" s="648"/>
      <c r="G20" s="649">
        <f>SUM(H20:K20)</f>
        <v>3</v>
      </c>
      <c r="H20" s="649">
        <v>3</v>
      </c>
      <c r="I20" s="649"/>
      <c r="J20" s="649"/>
      <c r="K20" s="649"/>
      <c r="L20" s="650">
        <v>6</v>
      </c>
      <c r="M20" s="650">
        <v>6</v>
      </c>
      <c r="N20" s="650">
        <v>7</v>
      </c>
      <c r="O20" s="635"/>
      <c r="P20" s="651"/>
      <c r="R20" s="635"/>
    </row>
    <row r="21" spans="1:18" s="369" customFormat="1" ht="23.25" customHeight="1">
      <c r="A21" s="652" t="s">
        <v>1553</v>
      </c>
      <c r="B21" s="652"/>
      <c r="C21" s="652"/>
      <c r="D21" s="639">
        <v>9</v>
      </c>
      <c r="E21" s="642" t="s">
        <v>1554</v>
      </c>
      <c r="F21" s="643">
        <f aca="true" t="shared" si="6" ref="F21:N21">SUM(F22,F25)</f>
        <v>0</v>
      </c>
      <c r="G21" s="640">
        <f t="shared" si="6"/>
        <v>45157</v>
      </c>
      <c r="H21" s="640">
        <f t="shared" si="6"/>
        <v>45157</v>
      </c>
      <c r="I21" s="640">
        <f t="shared" si="6"/>
        <v>0</v>
      </c>
      <c r="J21" s="640">
        <f t="shared" si="6"/>
        <v>0</v>
      </c>
      <c r="K21" s="640">
        <f t="shared" si="6"/>
        <v>0</v>
      </c>
      <c r="L21" s="641">
        <f t="shared" si="6"/>
        <v>45903</v>
      </c>
      <c r="M21" s="641">
        <f t="shared" si="6"/>
        <v>47267</v>
      </c>
      <c r="N21" s="641">
        <f t="shared" si="6"/>
        <v>49580</v>
      </c>
      <c r="O21" s="635"/>
      <c r="P21" s="636"/>
      <c r="Q21" s="368"/>
      <c r="R21" s="635"/>
    </row>
    <row r="22" spans="1:18" s="658" customFormat="1" ht="12.75" customHeight="1">
      <c r="A22" s="145" t="s">
        <v>1555</v>
      </c>
      <c r="B22" s="653"/>
      <c r="C22" s="654"/>
      <c r="D22" s="639">
        <v>10</v>
      </c>
      <c r="E22" s="646" t="s">
        <v>1556</v>
      </c>
      <c r="F22" s="643">
        <f aca="true" t="shared" si="7" ref="F22:N22">SUM(F23:F24)</f>
        <v>0</v>
      </c>
      <c r="G22" s="655">
        <f t="shared" si="7"/>
        <v>625</v>
      </c>
      <c r="H22" s="655">
        <f t="shared" si="7"/>
        <v>625</v>
      </c>
      <c r="I22" s="655">
        <f t="shared" si="7"/>
        <v>0</v>
      </c>
      <c r="J22" s="655">
        <f t="shared" si="7"/>
        <v>0</v>
      </c>
      <c r="K22" s="655">
        <f t="shared" si="7"/>
        <v>0</v>
      </c>
      <c r="L22" s="656">
        <f t="shared" si="7"/>
        <v>1130</v>
      </c>
      <c r="M22" s="656">
        <f t="shared" si="7"/>
        <v>1168</v>
      </c>
      <c r="N22" s="656">
        <f t="shared" si="7"/>
        <v>1230</v>
      </c>
      <c r="O22" s="635"/>
      <c r="P22" s="635"/>
      <c r="Q22" s="657"/>
      <c r="R22" s="635"/>
    </row>
    <row r="23" spans="1:18" s="658" customFormat="1" ht="12.75" customHeight="1">
      <c r="A23" s="145"/>
      <c r="B23" s="165" t="s">
        <v>1557</v>
      </c>
      <c r="C23" s="654"/>
      <c r="D23" s="639">
        <v>11</v>
      </c>
      <c r="E23" s="659" t="s">
        <v>1558</v>
      </c>
      <c r="F23" s="649"/>
      <c r="G23" s="660">
        <f>SUM(H23:K23)</f>
        <v>0</v>
      </c>
      <c r="H23" s="660"/>
      <c r="I23" s="660"/>
      <c r="J23" s="660"/>
      <c r="K23" s="660"/>
      <c r="L23" s="661"/>
      <c r="M23" s="661"/>
      <c r="N23" s="661"/>
      <c r="O23" s="635"/>
      <c r="P23" s="635"/>
      <c r="Q23" s="657"/>
      <c r="R23" s="635"/>
    </row>
    <row r="24" spans="1:18" s="658" customFormat="1" ht="12.75" customHeight="1">
      <c r="A24" s="662"/>
      <c r="B24" s="165" t="s">
        <v>1559</v>
      </c>
      <c r="C24" s="663"/>
      <c r="D24" s="639">
        <v>12</v>
      </c>
      <c r="E24" s="647" t="s">
        <v>1560</v>
      </c>
      <c r="F24" s="648"/>
      <c r="G24" s="660">
        <f>SUM(H24:K24)</f>
        <v>625</v>
      </c>
      <c r="H24" s="649">
        <v>625</v>
      </c>
      <c r="I24" s="649"/>
      <c r="J24" s="660"/>
      <c r="K24" s="660"/>
      <c r="L24" s="661">
        <v>1130</v>
      </c>
      <c r="M24" s="661">
        <v>1168</v>
      </c>
      <c r="N24" s="661">
        <v>1230</v>
      </c>
      <c r="O24" s="635"/>
      <c r="P24" s="635"/>
      <c r="Q24" s="657"/>
      <c r="R24" s="635"/>
    </row>
    <row r="25" spans="1:18" s="369" customFormat="1" ht="12.75">
      <c r="A25" s="145" t="s">
        <v>730</v>
      </c>
      <c r="B25" s="214"/>
      <c r="C25" s="664"/>
      <c r="D25" s="639">
        <v>13</v>
      </c>
      <c r="E25" s="646" t="s">
        <v>1561</v>
      </c>
      <c r="F25" s="643">
        <f aca="true" t="shared" si="8" ref="F25:N25">SUM(F26:F27)</f>
        <v>0</v>
      </c>
      <c r="G25" s="640">
        <f t="shared" si="8"/>
        <v>44532</v>
      </c>
      <c r="H25" s="640">
        <f t="shared" si="8"/>
        <v>44532</v>
      </c>
      <c r="I25" s="640">
        <f t="shared" si="8"/>
        <v>0</v>
      </c>
      <c r="J25" s="640">
        <f t="shared" si="8"/>
        <v>0</v>
      </c>
      <c r="K25" s="640">
        <f t="shared" si="8"/>
        <v>0</v>
      </c>
      <c r="L25" s="641">
        <f t="shared" si="8"/>
        <v>44773</v>
      </c>
      <c r="M25" s="641">
        <f t="shared" si="8"/>
        <v>46099</v>
      </c>
      <c r="N25" s="641">
        <f t="shared" si="8"/>
        <v>48350</v>
      </c>
      <c r="O25" s="635"/>
      <c r="P25" s="665"/>
      <c r="Q25" s="666"/>
      <c r="R25" s="635"/>
    </row>
    <row r="26" spans="1:18" ht="12.75">
      <c r="A26" s="145"/>
      <c r="B26" s="165" t="s">
        <v>1562</v>
      </c>
      <c r="C26" s="148"/>
      <c r="D26" s="639">
        <v>14</v>
      </c>
      <c r="E26" s="647" t="s">
        <v>1563</v>
      </c>
      <c r="F26" s="648"/>
      <c r="G26" s="649">
        <f>SUM(H26:K26)</f>
        <v>42473</v>
      </c>
      <c r="H26" s="649">
        <v>42473</v>
      </c>
      <c r="I26" s="649"/>
      <c r="J26" s="649"/>
      <c r="K26" s="649"/>
      <c r="L26" s="650">
        <v>43228</v>
      </c>
      <c r="M26" s="650">
        <v>44525</v>
      </c>
      <c r="N26" s="650">
        <v>46750</v>
      </c>
      <c r="O26" s="635"/>
      <c r="P26" s="635"/>
      <c r="Q26" s="657"/>
      <c r="R26" s="635"/>
    </row>
    <row r="27" spans="1:18" ht="12.75">
      <c r="A27" s="145"/>
      <c r="B27" s="165" t="s">
        <v>1564</v>
      </c>
      <c r="C27" s="148"/>
      <c r="D27" s="639">
        <v>15</v>
      </c>
      <c r="E27" s="647" t="s">
        <v>1565</v>
      </c>
      <c r="F27" s="648"/>
      <c r="G27" s="649">
        <f>SUM(H27:K27)</f>
        <v>2059</v>
      </c>
      <c r="H27" s="649">
        <f>246+1813</f>
        <v>2059</v>
      </c>
      <c r="I27" s="649"/>
      <c r="J27" s="649"/>
      <c r="K27" s="649"/>
      <c r="L27" s="650">
        <f>324+1221</f>
        <v>1545</v>
      </c>
      <c r="M27" s="650">
        <f>339+1235</f>
        <v>1574</v>
      </c>
      <c r="N27" s="650">
        <f>351+1249</f>
        <v>1600</v>
      </c>
      <c r="O27" s="667"/>
      <c r="P27" s="668"/>
      <c r="Q27" s="667"/>
      <c r="R27" s="635"/>
    </row>
    <row r="28" spans="1:18" s="369" customFormat="1" ht="12.75">
      <c r="A28" s="644" t="s">
        <v>1566</v>
      </c>
      <c r="B28" s="145"/>
      <c r="C28" s="664"/>
      <c r="D28" s="639">
        <v>16</v>
      </c>
      <c r="E28" s="214" t="s">
        <v>1567</v>
      </c>
      <c r="F28" s="640">
        <f aca="true" t="shared" si="9" ref="F28:N29">SUM(F29)</f>
        <v>0</v>
      </c>
      <c r="G28" s="640">
        <f t="shared" si="9"/>
        <v>196</v>
      </c>
      <c r="H28" s="640">
        <f t="shared" si="9"/>
        <v>196</v>
      </c>
      <c r="I28" s="640">
        <f t="shared" si="9"/>
        <v>0</v>
      </c>
      <c r="J28" s="640">
        <f t="shared" si="9"/>
        <v>0</v>
      </c>
      <c r="K28" s="640">
        <f t="shared" si="9"/>
        <v>0</v>
      </c>
      <c r="L28" s="641">
        <f t="shared" si="9"/>
        <v>222</v>
      </c>
      <c r="M28" s="641">
        <f t="shared" si="9"/>
        <v>226</v>
      </c>
      <c r="N28" s="641">
        <f t="shared" si="9"/>
        <v>232</v>
      </c>
      <c r="O28" s="667"/>
      <c r="P28" s="668"/>
      <c r="Q28" s="667"/>
      <c r="R28" s="635"/>
    </row>
    <row r="29" spans="1:18" s="369" customFormat="1" ht="12.75">
      <c r="A29" s="145" t="s">
        <v>1568</v>
      </c>
      <c r="B29" s="214"/>
      <c r="C29" s="145"/>
      <c r="D29" s="639">
        <v>17</v>
      </c>
      <c r="E29" s="646" t="s">
        <v>1569</v>
      </c>
      <c r="F29" s="643">
        <f t="shared" si="9"/>
        <v>0</v>
      </c>
      <c r="G29" s="640">
        <f t="shared" si="9"/>
        <v>196</v>
      </c>
      <c r="H29" s="640">
        <f t="shared" si="9"/>
        <v>196</v>
      </c>
      <c r="I29" s="640">
        <f t="shared" si="9"/>
        <v>0</v>
      </c>
      <c r="J29" s="640">
        <f t="shared" si="9"/>
        <v>0</v>
      </c>
      <c r="K29" s="640">
        <f t="shared" si="9"/>
        <v>0</v>
      </c>
      <c r="L29" s="641">
        <f t="shared" si="9"/>
        <v>222</v>
      </c>
      <c r="M29" s="641">
        <f t="shared" si="9"/>
        <v>226</v>
      </c>
      <c r="N29" s="641">
        <f t="shared" si="9"/>
        <v>232</v>
      </c>
      <c r="O29" s="668"/>
      <c r="P29" s="668"/>
      <c r="Q29" s="668"/>
      <c r="R29" s="635"/>
    </row>
    <row r="30" spans="1:18" ht="12.75">
      <c r="A30" s="145"/>
      <c r="B30" s="165" t="s">
        <v>1570</v>
      </c>
      <c r="C30" s="148"/>
      <c r="D30" s="639">
        <v>18</v>
      </c>
      <c r="E30" s="647" t="s">
        <v>1571</v>
      </c>
      <c r="F30" s="648"/>
      <c r="G30" s="649">
        <f>SUM(H30:K30)</f>
        <v>196</v>
      </c>
      <c r="H30" s="649">
        <v>196</v>
      </c>
      <c r="I30" s="649"/>
      <c r="J30" s="649"/>
      <c r="K30" s="649"/>
      <c r="L30" s="650">
        <v>222</v>
      </c>
      <c r="M30" s="650">
        <v>226</v>
      </c>
      <c r="N30" s="650">
        <v>232</v>
      </c>
      <c r="O30" s="635"/>
      <c r="P30" s="635"/>
      <c r="Q30" s="657"/>
      <c r="R30" s="635"/>
    </row>
    <row r="31" spans="1:18" ht="12.75">
      <c r="A31" s="644" t="s">
        <v>1572</v>
      </c>
      <c r="B31" s="485"/>
      <c r="C31" s="669"/>
      <c r="D31" s="639">
        <v>19</v>
      </c>
      <c r="E31" s="670" t="s">
        <v>1573</v>
      </c>
      <c r="F31" s="671">
        <f aca="true" t="shared" si="10" ref="F31:N31">SUM(F32)</f>
        <v>0</v>
      </c>
      <c r="G31" s="640">
        <f t="shared" si="10"/>
        <v>0</v>
      </c>
      <c r="H31" s="640">
        <f t="shared" si="10"/>
        <v>0</v>
      </c>
      <c r="I31" s="640">
        <f t="shared" si="10"/>
        <v>0</v>
      </c>
      <c r="J31" s="640">
        <f t="shared" si="10"/>
        <v>0</v>
      </c>
      <c r="K31" s="640">
        <f t="shared" si="10"/>
        <v>0</v>
      </c>
      <c r="L31" s="641">
        <f t="shared" si="10"/>
        <v>0</v>
      </c>
      <c r="M31" s="641">
        <f t="shared" si="10"/>
        <v>0</v>
      </c>
      <c r="N31" s="641">
        <f t="shared" si="10"/>
        <v>0</v>
      </c>
      <c r="O31" s="635"/>
      <c r="P31" s="635"/>
      <c r="Q31" s="657"/>
      <c r="R31" s="635"/>
    </row>
    <row r="32" spans="1:18" ht="12.75">
      <c r="A32" s="644"/>
      <c r="B32" s="485" t="s">
        <v>1574</v>
      </c>
      <c r="C32" s="669"/>
      <c r="D32" s="639">
        <v>20</v>
      </c>
      <c r="E32" s="269" t="s">
        <v>1575</v>
      </c>
      <c r="F32" s="672"/>
      <c r="G32" s="649">
        <f>SUM(H32:K32)</f>
        <v>0</v>
      </c>
      <c r="H32" s="649"/>
      <c r="I32" s="649"/>
      <c r="J32" s="649"/>
      <c r="K32" s="649"/>
      <c r="L32" s="650"/>
      <c r="M32" s="650"/>
      <c r="N32" s="650"/>
      <c r="O32" s="635"/>
      <c r="P32" s="651"/>
      <c r="R32" s="635"/>
    </row>
    <row r="33" spans="1:18" s="369" customFormat="1" ht="12.75">
      <c r="A33" s="644" t="s">
        <v>1576</v>
      </c>
      <c r="B33" s="145"/>
      <c r="C33" s="664"/>
      <c r="D33" s="639">
        <v>21</v>
      </c>
      <c r="E33" s="214" t="s">
        <v>1577</v>
      </c>
      <c r="F33" s="640">
        <f aca="true" t="shared" si="11" ref="F33:N33">SUM(F34)</f>
        <v>0</v>
      </c>
      <c r="G33" s="640">
        <f t="shared" si="11"/>
        <v>20324</v>
      </c>
      <c r="H33" s="640">
        <f t="shared" si="11"/>
        <v>20324</v>
      </c>
      <c r="I33" s="640">
        <f t="shared" si="11"/>
        <v>0</v>
      </c>
      <c r="J33" s="640">
        <f t="shared" si="11"/>
        <v>0</v>
      </c>
      <c r="K33" s="640">
        <f t="shared" si="11"/>
        <v>0</v>
      </c>
      <c r="L33" s="641">
        <f t="shared" si="11"/>
        <v>22485</v>
      </c>
      <c r="M33" s="641">
        <f t="shared" si="11"/>
        <v>23283</v>
      </c>
      <c r="N33" s="641">
        <f t="shared" si="11"/>
        <v>24585</v>
      </c>
      <c r="O33" s="635"/>
      <c r="P33" s="636"/>
      <c r="Q33" s="368"/>
      <c r="R33" s="635"/>
    </row>
    <row r="34" spans="1:18" s="369" customFormat="1" ht="12.75">
      <c r="A34" s="145" t="s">
        <v>1578</v>
      </c>
      <c r="B34" s="214"/>
      <c r="C34" s="145"/>
      <c r="D34" s="639">
        <v>22</v>
      </c>
      <c r="E34" s="642" t="s">
        <v>1579</v>
      </c>
      <c r="F34" s="643">
        <f aca="true" t="shared" si="12" ref="F34:N34">SUM(F35,F38,F42,F43)</f>
        <v>0</v>
      </c>
      <c r="G34" s="640">
        <f t="shared" si="12"/>
        <v>20324</v>
      </c>
      <c r="H34" s="640">
        <f t="shared" si="12"/>
        <v>20324</v>
      </c>
      <c r="I34" s="640">
        <f t="shared" si="12"/>
        <v>0</v>
      </c>
      <c r="J34" s="640">
        <f t="shared" si="12"/>
        <v>0</v>
      </c>
      <c r="K34" s="640">
        <f t="shared" si="12"/>
        <v>0</v>
      </c>
      <c r="L34" s="641">
        <f t="shared" si="12"/>
        <v>22485</v>
      </c>
      <c r="M34" s="641">
        <f t="shared" si="12"/>
        <v>23283</v>
      </c>
      <c r="N34" s="641">
        <f t="shared" si="12"/>
        <v>24585</v>
      </c>
      <c r="O34" s="635"/>
      <c r="P34" s="636"/>
      <c r="Q34" s="368"/>
      <c r="R34" s="635"/>
    </row>
    <row r="35" spans="1:18" ht="12.75">
      <c r="A35" s="673"/>
      <c r="B35" s="165" t="s">
        <v>1580</v>
      </c>
      <c r="C35" s="148"/>
      <c r="D35" s="639">
        <v>23</v>
      </c>
      <c r="E35" s="674" t="s">
        <v>1581</v>
      </c>
      <c r="F35" s="648">
        <f aca="true" t="shared" si="13" ref="F35:N35">SUM(F36:F37)</f>
        <v>0</v>
      </c>
      <c r="G35" s="649">
        <f t="shared" si="13"/>
        <v>17042</v>
      </c>
      <c r="H35" s="649">
        <f t="shared" si="13"/>
        <v>17042</v>
      </c>
      <c r="I35" s="649">
        <f t="shared" si="13"/>
        <v>0</v>
      </c>
      <c r="J35" s="649">
        <f t="shared" si="13"/>
        <v>0</v>
      </c>
      <c r="K35" s="649">
        <f t="shared" si="13"/>
        <v>0</v>
      </c>
      <c r="L35" s="650">
        <f t="shared" si="13"/>
        <v>18648</v>
      </c>
      <c r="M35" s="650">
        <f t="shared" si="13"/>
        <v>19337</v>
      </c>
      <c r="N35" s="650">
        <f t="shared" si="13"/>
        <v>20440</v>
      </c>
      <c r="O35" s="635"/>
      <c r="P35" s="651"/>
      <c r="R35" s="635"/>
    </row>
    <row r="36" spans="1:18" ht="12.75">
      <c r="A36" s="673"/>
      <c r="B36" s="165"/>
      <c r="C36" s="148" t="s">
        <v>1582</v>
      </c>
      <c r="D36" s="639">
        <v>24</v>
      </c>
      <c r="E36" s="674" t="s">
        <v>1583</v>
      </c>
      <c r="F36" s="648"/>
      <c r="G36" s="649">
        <f>SUM(H36:K36)</f>
        <v>6368</v>
      </c>
      <c r="H36" s="649">
        <v>6368</v>
      </c>
      <c r="I36" s="649"/>
      <c r="J36" s="649"/>
      <c r="K36" s="649"/>
      <c r="L36" s="650">
        <v>6558</v>
      </c>
      <c r="M36" s="650">
        <v>6885</v>
      </c>
      <c r="N36" s="650">
        <v>7365</v>
      </c>
      <c r="O36" s="635"/>
      <c r="P36" s="651"/>
      <c r="R36" s="635"/>
    </row>
    <row r="37" spans="1:18" ht="12.75">
      <c r="A37" s="673"/>
      <c r="B37" s="165"/>
      <c r="C37" s="148" t="s">
        <v>1584</v>
      </c>
      <c r="D37" s="639">
        <v>25</v>
      </c>
      <c r="E37" s="674" t="s">
        <v>1585</v>
      </c>
      <c r="F37" s="648"/>
      <c r="G37" s="649">
        <f>SUM(H37:K37)</f>
        <v>10674</v>
      </c>
      <c r="H37" s="649">
        <v>10674</v>
      </c>
      <c r="I37" s="649"/>
      <c r="J37" s="649"/>
      <c r="K37" s="649"/>
      <c r="L37" s="650">
        <v>12090</v>
      </c>
      <c r="M37" s="650">
        <v>12452</v>
      </c>
      <c r="N37" s="650">
        <v>13075</v>
      </c>
      <c r="O37" s="635"/>
      <c r="P37" s="651"/>
      <c r="R37" s="635"/>
    </row>
    <row r="38" spans="1:18" ht="12.75">
      <c r="A38" s="673"/>
      <c r="B38" s="165" t="s">
        <v>1586</v>
      </c>
      <c r="C38" s="663"/>
      <c r="D38" s="639">
        <v>26</v>
      </c>
      <c r="E38" s="674" t="s">
        <v>1587</v>
      </c>
      <c r="F38" s="648">
        <f aca="true" t="shared" si="14" ref="F38:N38">SUM(F39:F41)</f>
        <v>0</v>
      </c>
      <c r="G38" s="649">
        <f t="shared" si="14"/>
        <v>1738</v>
      </c>
      <c r="H38" s="649">
        <f t="shared" si="14"/>
        <v>1738</v>
      </c>
      <c r="I38" s="649">
        <f t="shared" si="14"/>
        <v>0</v>
      </c>
      <c r="J38" s="649">
        <f t="shared" si="14"/>
        <v>0</v>
      </c>
      <c r="K38" s="649">
        <f t="shared" si="14"/>
        <v>0</v>
      </c>
      <c r="L38" s="650">
        <f t="shared" si="14"/>
        <v>1872</v>
      </c>
      <c r="M38" s="650">
        <f t="shared" si="14"/>
        <v>1926</v>
      </c>
      <c r="N38" s="650">
        <f t="shared" si="14"/>
        <v>2029</v>
      </c>
      <c r="O38" s="635"/>
      <c r="P38" s="651"/>
      <c r="R38" s="635"/>
    </row>
    <row r="39" spans="1:18" ht="12.75">
      <c r="A39" s="673"/>
      <c r="B39" s="165"/>
      <c r="C39" s="148" t="s">
        <v>1588</v>
      </c>
      <c r="D39" s="639">
        <v>27</v>
      </c>
      <c r="E39" s="674" t="s">
        <v>1589</v>
      </c>
      <c r="F39" s="648"/>
      <c r="G39" s="649">
        <f>SUM(H39:K39)</f>
        <v>908</v>
      </c>
      <c r="H39" s="649">
        <v>908</v>
      </c>
      <c r="I39" s="649"/>
      <c r="J39" s="649"/>
      <c r="K39" s="649"/>
      <c r="L39" s="650">
        <v>964</v>
      </c>
      <c r="M39" s="650">
        <v>990</v>
      </c>
      <c r="N39" s="650">
        <v>1034</v>
      </c>
      <c r="O39" s="635"/>
      <c r="P39" s="651"/>
      <c r="R39" s="635"/>
    </row>
    <row r="40" spans="1:18" ht="12.75">
      <c r="A40" s="673"/>
      <c r="B40" s="165"/>
      <c r="C40" s="148" t="s">
        <v>1590</v>
      </c>
      <c r="D40" s="639">
        <v>28</v>
      </c>
      <c r="E40" s="674" t="s">
        <v>1591</v>
      </c>
      <c r="F40" s="648"/>
      <c r="G40" s="649">
        <f>SUM(H40:K40)</f>
        <v>798</v>
      </c>
      <c r="H40" s="649">
        <v>798</v>
      </c>
      <c r="I40" s="649"/>
      <c r="J40" s="649"/>
      <c r="K40" s="649"/>
      <c r="L40" s="650">
        <v>855</v>
      </c>
      <c r="M40" s="650">
        <v>880</v>
      </c>
      <c r="N40" s="650">
        <v>925</v>
      </c>
      <c r="O40" s="635"/>
      <c r="P40" s="651"/>
      <c r="R40" s="635"/>
    </row>
    <row r="41" spans="1:18" ht="12.75">
      <c r="A41" s="673"/>
      <c r="B41" s="165"/>
      <c r="C41" s="148" t="s">
        <v>1592</v>
      </c>
      <c r="D41" s="639">
        <v>29</v>
      </c>
      <c r="E41" s="674" t="s">
        <v>1593</v>
      </c>
      <c r="F41" s="648"/>
      <c r="G41" s="649">
        <f>SUM(H41:K41)</f>
        <v>32</v>
      </c>
      <c r="H41" s="649">
        <v>32</v>
      </c>
      <c r="I41" s="649"/>
      <c r="J41" s="649"/>
      <c r="K41" s="649"/>
      <c r="L41" s="650">
        <v>53</v>
      </c>
      <c r="M41" s="650">
        <v>56</v>
      </c>
      <c r="N41" s="650">
        <v>70</v>
      </c>
      <c r="O41" s="635"/>
      <c r="P41" s="651"/>
      <c r="R41" s="635"/>
    </row>
    <row r="42" spans="1:18" ht="12.75">
      <c r="A42" s="673"/>
      <c r="B42" s="165" t="s">
        <v>1594</v>
      </c>
      <c r="C42" s="148"/>
      <c r="D42" s="639">
        <v>30</v>
      </c>
      <c r="E42" s="674" t="s">
        <v>1595</v>
      </c>
      <c r="F42" s="648"/>
      <c r="G42" s="649">
        <f>SUM(H42:K42)</f>
        <v>1314</v>
      </c>
      <c r="H42" s="649">
        <v>1314</v>
      </c>
      <c r="I42" s="649"/>
      <c r="J42" s="649"/>
      <c r="K42" s="649"/>
      <c r="L42" s="650">
        <v>1715</v>
      </c>
      <c r="M42" s="650">
        <v>1765</v>
      </c>
      <c r="N42" s="650">
        <v>1853</v>
      </c>
      <c r="O42" s="635"/>
      <c r="P42" s="651"/>
      <c r="R42" s="635"/>
    </row>
    <row r="43" spans="1:18" ht="12.75">
      <c r="A43" s="673"/>
      <c r="B43" s="165" t="s">
        <v>1596</v>
      </c>
      <c r="C43" s="148"/>
      <c r="D43" s="639">
        <v>31</v>
      </c>
      <c r="E43" s="674" t="s">
        <v>1597</v>
      </c>
      <c r="F43" s="648"/>
      <c r="G43" s="649">
        <f>SUM(H43:K43)</f>
        <v>230</v>
      </c>
      <c r="H43" s="649">
        <v>230</v>
      </c>
      <c r="I43" s="649"/>
      <c r="J43" s="649"/>
      <c r="K43" s="649"/>
      <c r="L43" s="650">
        <v>250</v>
      </c>
      <c r="M43" s="650">
        <v>255</v>
      </c>
      <c r="N43" s="650">
        <v>263</v>
      </c>
      <c r="O43" s="635"/>
      <c r="P43" s="651"/>
      <c r="R43" s="635"/>
    </row>
    <row r="44" spans="1:18" s="369" customFormat="1" ht="12.75">
      <c r="A44" s="644" t="s">
        <v>1598</v>
      </c>
      <c r="B44" s="145"/>
      <c r="C44" s="664"/>
      <c r="D44" s="639">
        <v>32</v>
      </c>
      <c r="E44" s="214" t="s">
        <v>1297</v>
      </c>
      <c r="F44" s="640">
        <f aca="true" t="shared" si="15" ref="F44:N44">SUM(F45,F52,F54,F57)</f>
        <v>0</v>
      </c>
      <c r="G44" s="640">
        <f t="shared" si="15"/>
        <v>73429</v>
      </c>
      <c r="H44" s="640">
        <f t="shared" si="15"/>
        <v>73429</v>
      </c>
      <c r="I44" s="640">
        <f t="shared" si="15"/>
        <v>0</v>
      </c>
      <c r="J44" s="640">
        <f t="shared" si="15"/>
        <v>0</v>
      </c>
      <c r="K44" s="640">
        <f t="shared" si="15"/>
        <v>0</v>
      </c>
      <c r="L44" s="641">
        <f t="shared" si="15"/>
        <v>79625</v>
      </c>
      <c r="M44" s="641">
        <f t="shared" si="15"/>
        <v>81747</v>
      </c>
      <c r="N44" s="641">
        <f t="shared" si="15"/>
        <v>86740</v>
      </c>
      <c r="O44" s="635"/>
      <c r="P44" s="636"/>
      <c r="Q44" s="368"/>
      <c r="R44" s="635"/>
    </row>
    <row r="45" spans="1:18" s="369" customFormat="1" ht="12.75">
      <c r="A45" s="673" t="s">
        <v>1599</v>
      </c>
      <c r="B45" s="214"/>
      <c r="C45" s="664"/>
      <c r="D45" s="639">
        <v>33</v>
      </c>
      <c r="E45" s="642" t="s">
        <v>1600</v>
      </c>
      <c r="F45" s="643">
        <f aca="true" t="shared" si="16" ref="F45:N45">SUM(F46:F51)</f>
        <v>0</v>
      </c>
      <c r="G45" s="640">
        <f t="shared" si="16"/>
        <v>67082</v>
      </c>
      <c r="H45" s="640">
        <f t="shared" si="16"/>
        <v>67082</v>
      </c>
      <c r="I45" s="640">
        <f t="shared" si="16"/>
        <v>0</v>
      </c>
      <c r="J45" s="640">
        <f t="shared" si="16"/>
        <v>0</v>
      </c>
      <c r="K45" s="640">
        <f t="shared" si="16"/>
        <v>0</v>
      </c>
      <c r="L45" s="641">
        <f t="shared" si="16"/>
        <v>72693</v>
      </c>
      <c r="M45" s="641">
        <f t="shared" si="16"/>
        <v>74529</v>
      </c>
      <c r="N45" s="641">
        <f t="shared" si="16"/>
        <v>79074</v>
      </c>
      <c r="O45" s="635"/>
      <c r="P45" s="636"/>
      <c r="Q45" s="368"/>
      <c r="R45" s="635"/>
    </row>
    <row r="46" spans="1:18" ht="21.75" customHeight="1">
      <c r="A46" s="673"/>
      <c r="B46" s="675" t="s">
        <v>1601</v>
      </c>
      <c r="C46" s="675"/>
      <c r="D46" s="639">
        <v>34</v>
      </c>
      <c r="E46" s="674" t="s">
        <v>1602</v>
      </c>
      <c r="F46" s="648"/>
      <c r="G46" s="649">
        <f aca="true" t="shared" si="17" ref="G46:G51">SUM(H46:K46)</f>
        <v>0</v>
      </c>
      <c r="H46" s="649"/>
      <c r="I46" s="649"/>
      <c r="J46" s="649"/>
      <c r="K46" s="649"/>
      <c r="L46" s="650"/>
      <c r="M46" s="650"/>
      <c r="N46" s="650"/>
      <c r="O46" s="635"/>
      <c r="P46" s="651"/>
      <c r="R46" s="635"/>
    </row>
    <row r="47" spans="1:18" ht="29.25" customHeight="1">
      <c r="A47" s="673"/>
      <c r="B47" s="675" t="s">
        <v>1603</v>
      </c>
      <c r="C47" s="675"/>
      <c r="D47" s="639">
        <v>35</v>
      </c>
      <c r="E47" s="674" t="s">
        <v>1604</v>
      </c>
      <c r="F47" s="648"/>
      <c r="G47" s="649">
        <f t="shared" si="17"/>
        <v>64877</v>
      </c>
      <c r="H47" s="649">
        <v>64877</v>
      </c>
      <c r="I47" s="649"/>
      <c r="J47" s="649"/>
      <c r="K47" s="649"/>
      <c r="L47" s="650">
        <v>70628</v>
      </c>
      <c r="M47" s="650">
        <v>72400</v>
      </c>
      <c r="N47" s="650">
        <v>76884</v>
      </c>
      <c r="O47" s="676"/>
      <c r="P47" s="635"/>
      <c r="Q47" s="676"/>
      <c r="R47" s="635"/>
    </row>
    <row r="48" spans="1:18" ht="28.5" customHeight="1">
      <c r="A48" s="673"/>
      <c r="B48" s="675" t="s">
        <v>1605</v>
      </c>
      <c r="C48" s="675"/>
      <c r="D48" s="639">
        <v>36</v>
      </c>
      <c r="E48" s="674" t="s">
        <v>1606</v>
      </c>
      <c r="F48" s="648"/>
      <c r="G48" s="649">
        <f t="shared" si="17"/>
        <v>0</v>
      </c>
      <c r="H48" s="649"/>
      <c r="I48" s="649"/>
      <c r="J48" s="649"/>
      <c r="K48" s="649"/>
      <c r="L48" s="650"/>
      <c r="M48" s="650"/>
      <c r="N48" s="650"/>
      <c r="O48" s="635"/>
      <c r="P48" s="635"/>
      <c r="Q48" s="657"/>
      <c r="R48" s="635"/>
    </row>
    <row r="49" spans="1:18" ht="15" customHeight="1">
      <c r="A49" s="673"/>
      <c r="B49" s="148" t="s">
        <v>1607</v>
      </c>
      <c r="C49" s="148"/>
      <c r="D49" s="639">
        <v>37</v>
      </c>
      <c r="E49" s="674" t="s">
        <v>1608</v>
      </c>
      <c r="F49" s="648"/>
      <c r="G49" s="649">
        <f t="shared" si="17"/>
        <v>10</v>
      </c>
      <c r="H49" s="649">
        <v>10</v>
      </c>
      <c r="I49" s="649"/>
      <c r="J49" s="649"/>
      <c r="K49" s="649"/>
      <c r="L49" s="650"/>
      <c r="M49" s="650"/>
      <c r="N49" s="650"/>
      <c r="O49" s="635"/>
      <c r="P49" s="635"/>
      <c r="Q49" s="657"/>
      <c r="R49" s="635"/>
    </row>
    <row r="50" spans="1:18" ht="13.5" customHeight="1">
      <c r="A50" s="673"/>
      <c r="B50" s="148" t="s">
        <v>1609</v>
      </c>
      <c r="C50" s="148"/>
      <c r="D50" s="639">
        <v>38</v>
      </c>
      <c r="E50" s="674" t="s">
        <v>1610</v>
      </c>
      <c r="F50" s="648"/>
      <c r="G50" s="649">
        <f t="shared" si="17"/>
        <v>2195</v>
      </c>
      <c r="H50" s="649">
        <f>323+1872</f>
        <v>2195</v>
      </c>
      <c r="I50" s="649"/>
      <c r="J50" s="649"/>
      <c r="K50" s="649"/>
      <c r="L50" s="650">
        <f>434+1631</f>
        <v>2065</v>
      </c>
      <c r="M50" s="650">
        <f>457+1672</f>
        <v>2129</v>
      </c>
      <c r="N50" s="650">
        <f>479+1711</f>
        <v>2190</v>
      </c>
      <c r="O50" s="667"/>
      <c r="P50" s="668"/>
      <c r="Q50" s="667"/>
      <c r="R50" s="635"/>
    </row>
    <row r="51" spans="1:18" ht="23.25" customHeight="1">
      <c r="A51" s="673"/>
      <c r="B51" s="675" t="s">
        <v>1611</v>
      </c>
      <c r="C51" s="675"/>
      <c r="D51" s="639">
        <v>39</v>
      </c>
      <c r="E51" s="674" t="s">
        <v>1612</v>
      </c>
      <c r="F51" s="648"/>
      <c r="G51" s="649">
        <f t="shared" si="17"/>
        <v>0</v>
      </c>
      <c r="H51" s="649"/>
      <c r="I51" s="649"/>
      <c r="J51" s="649"/>
      <c r="K51" s="649"/>
      <c r="L51" s="650"/>
      <c r="M51" s="650"/>
      <c r="N51" s="650"/>
      <c r="O51" s="667"/>
      <c r="P51" s="668"/>
      <c r="Q51" s="667"/>
      <c r="R51" s="635"/>
    </row>
    <row r="52" spans="1:18" s="369" customFormat="1" ht="12.75">
      <c r="A52" s="145" t="s">
        <v>1613</v>
      </c>
      <c r="B52" s="214"/>
      <c r="C52" s="677"/>
      <c r="D52" s="639">
        <v>40</v>
      </c>
      <c r="E52" s="646" t="s">
        <v>1614</v>
      </c>
      <c r="F52" s="643">
        <f aca="true" t="shared" si="18" ref="F52:N52">SUM(F53)</f>
        <v>0</v>
      </c>
      <c r="G52" s="640">
        <f t="shared" si="18"/>
        <v>46</v>
      </c>
      <c r="H52" s="640">
        <f t="shared" si="18"/>
        <v>46</v>
      </c>
      <c r="I52" s="640">
        <f t="shared" si="18"/>
        <v>0</v>
      </c>
      <c r="J52" s="640">
        <f t="shared" si="18"/>
        <v>0</v>
      </c>
      <c r="K52" s="640">
        <f t="shared" si="18"/>
        <v>0</v>
      </c>
      <c r="L52" s="641">
        <f t="shared" si="18"/>
        <v>65</v>
      </c>
      <c r="M52" s="641">
        <f t="shared" si="18"/>
        <v>67</v>
      </c>
      <c r="N52" s="641">
        <f t="shared" si="18"/>
        <v>70</v>
      </c>
      <c r="O52" s="667"/>
      <c r="P52" s="668"/>
      <c r="Q52" s="667"/>
      <c r="R52" s="635"/>
    </row>
    <row r="53" spans="1:18" ht="12.75">
      <c r="A53" s="165"/>
      <c r="B53" s="165" t="s">
        <v>1615</v>
      </c>
      <c r="C53" s="148"/>
      <c r="D53" s="639">
        <v>41</v>
      </c>
      <c r="E53" s="678" t="s">
        <v>1616</v>
      </c>
      <c r="F53" s="648"/>
      <c r="G53" s="649">
        <f>SUM(H53:K53)</f>
        <v>46</v>
      </c>
      <c r="H53" s="649">
        <v>46</v>
      </c>
      <c r="I53" s="649"/>
      <c r="J53" s="649"/>
      <c r="K53" s="649"/>
      <c r="L53" s="650">
        <v>65</v>
      </c>
      <c r="M53" s="650">
        <v>67</v>
      </c>
      <c r="N53" s="650">
        <v>70</v>
      </c>
      <c r="O53" s="635"/>
      <c r="P53" s="635"/>
      <c r="Q53" s="657"/>
      <c r="R53" s="635"/>
    </row>
    <row r="54" spans="1:18" s="369" customFormat="1" ht="12.75">
      <c r="A54" s="673" t="s">
        <v>741</v>
      </c>
      <c r="B54" s="214"/>
      <c r="C54" s="664"/>
      <c r="D54" s="639">
        <v>42</v>
      </c>
      <c r="E54" s="646" t="s">
        <v>1617</v>
      </c>
      <c r="F54" s="643">
        <f aca="true" t="shared" si="19" ref="F54:N54">SUM(F55:F56)</f>
        <v>0</v>
      </c>
      <c r="G54" s="640">
        <f t="shared" si="19"/>
        <v>11</v>
      </c>
      <c r="H54" s="640">
        <f t="shared" si="19"/>
        <v>11</v>
      </c>
      <c r="I54" s="640">
        <f t="shared" si="19"/>
        <v>0</v>
      </c>
      <c r="J54" s="640">
        <f t="shared" si="19"/>
        <v>0</v>
      </c>
      <c r="K54" s="640">
        <f t="shared" si="19"/>
        <v>0</v>
      </c>
      <c r="L54" s="641">
        <f t="shared" si="19"/>
        <v>23</v>
      </c>
      <c r="M54" s="641">
        <f t="shared" si="19"/>
        <v>23</v>
      </c>
      <c r="N54" s="641">
        <f t="shared" si="19"/>
        <v>24</v>
      </c>
      <c r="O54" s="635"/>
      <c r="P54" s="665"/>
      <c r="Q54" s="666"/>
      <c r="R54" s="635"/>
    </row>
    <row r="55" spans="1:18" ht="12.75">
      <c r="A55" s="673"/>
      <c r="B55" s="165" t="s">
        <v>1303</v>
      </c>
      <c r="C55" s="148"/>
      <c r="D55" s="639">
        <v>43</v>
      </c>
      <c r="E55" s="647" t="s">
        <v>1618</v>
      </c>
      <c r="F55" s="648"/>
      <c r="G55" s="649">
        <f>SUM(H55:K55)</f>
        <v>6</v>
      </c>
      <c r="H55" s="649">
        <v>6</v>
      </c>
      <c r="I55" s="649"/>
      <c r="J55" s="649"/>
      <c r="K55" s="649"/>
      <c r="L55" s="650">
        <v>17</v>
      </c>
      <c r="M55" s="650">
        <v>17</v>
      </c>
      <c r="N55" s="650">
        <v>18</v>
      </c>
      <c r="O55" s="635"/>
      <c r="P55" s="635"/>
      <c r="Q55" s="657"/>
      <c r="R55" s="635"/>
    </row>
    <row r="56" spans="1:18" ht="12.75">
      <c r="A56" s="673"/>
      <c r="B56" s="679" t="s">
        <v>1619</v>
      </c>
      <c r="C56" s="148"/>
      <c r="D56" s="639">
        <v>44</v>
      </c>
      <c r="E56" s="647" t="s">
        <v>1620</v>
      </c>
      <c r="F56" s="648"/>
      <c r="G56" s="649">
        <f>SUM(H56:K56)</f>
        <v>5</v>
      </c>
      <c r="H56" s="649">
        <v>5</v>
      </c>
      <c r="I56" s="649"/>
      <c r="J56" s="649"/>
      <c r="K56" s="649"/>
      <c r="L56" s="650">
        <v>6</v>
      </c>
      <c r="M56" s="650">
        <v>6</v>
      </c>
      <c r="N56" s="650">
        <v>6</v>
      </c>
      <c r="O56" s="635"/>
      <c r="P56" s="635"/>
      <c r="Q56" s="657"/>
      <c r="R56" s="635"/>
    </row>
    <row r="57" spans="1:18" s="369" customFormat="1" ht="12.75">
      <c r="A57" s="680" t="s">
        <v>1621</v>
      </c>
      <c r="B57" s="680"/>
      <c r="C57" s="680"/>
      <c r="D57" s="639">
        <v>45</v>
      </c>
      <c r="E57" s="646" t="s">
        <v>1622</v>
      </c>
      <c r="F57" s="643">
        <f aca="true" t="shared" si="20" ref="F57:N57">SUM(F58,F61,F62)</f>
        <v>0</v>
      </c>
      <c r="G57" s="640">
        <f t="shared" si="20"/>
        <v>6290</v>
      </c>
      <c r="H57" s="640">
        <f t="shared" si="20"/>
        <v>6290</v>
      </c>
      <c r="I57" s="640">
        <f t="shared" si="20"/>
        <v>0</v>
      </c>
      <c r="J57" s="640">
        <f t="shared" si="20"/>
        <v>0</v>
      </c>
      <c r="K57" s="640">
        <f t="shared" si="20"/>
        <v>0</v>
      </c>
      <c r="L57" s="641">
        <f t="shared" si="20"/>
        <v>6844</v>
      </c>
      <c r="M57" s="641">
        <f t="shared" si="20"/>
        <v>7128</v>
      </c>
      <c r="N57" s="641">
        <f t="shared" si="20"/>
        <v>7572</v>
      </c>
      <c r="O57" s="635"/>
      <c r="P57" s="636"/>
      <c r="Q57" s="368"/>
      <c r="R57" s="635"/>
    </row>
    <row r="58" spans="1:18" ht="12.75">
      <c r="A58" s="673"/>
      <c r="B58" s="165" t="s">
        <v>1623</v>
      </c>
      <c r="C58" s="663"/>
      <c r="D58" s="639">
        <v>46</v>
      </c>
      <c r="E58" s="647" t="s">
        <v>1624</v>
      </c>
      <c r="F58" s="648">
        <f aca="true" t="shared" si="21" ref="F58:N58">SUM(F59:F60)</f>
        <v>0</v>
      </c>
      <c r="G58" s="649">
        <f t="shared" si="21"/>
        <v>5699</v>
      </c>
      <c r="H58" s="649">
        <f t="shared" si="21"/>
        <v>5699</v>
      </c>
      <c r="I58" s="649">
        <f t="shared" si="21"/>
        <v>0</v>
      </c>
      <c r="J58" s="649">
        <f t="shared" si="21"/>
        <v>0</v>
      </c>
      <c r="K58" s="649">
        <f t="shared" si="21"/>
        <v>0</v>
      </c>
      <c r="L58" s="650">
        <f t="shared" si="21"/>
        <v>6188</v>
      </c>
      <c r="M58" s="650">
        <f t="shared" si="21"/>
        <v>6441</v>
      </c>
      <c r="N58" s="650">
        <f t="shared" si="21"/>
        <v>6838</v>
      </c>
      <c r="O58" s="635"/>
      <c r="P58" s="651"/>
      <c r="R58" s="635"/>
    </row>
    <row r="59" spans="1:18" ht="12.75">
      <c r="A59" s="673"/>
      <c r="B59" s="681"/>
      <c r="C59" s="148" t="s">
        <v>1625</v>
      </c>
      <c r="D59" s="639">
        <v>47</v>
      </c>
      <c r="E59" s="647" t="s">
        <v>1626</v>
      </c>
      <c r="F59" s="648"/>
      <c r="G59" s="649">
        <f>SUM(H59:K59)</f>
        <v>3200</v>
      </c>
      <c r="H59" s="649">
        <v>3200</v>
      </c>
      <c r="I59" s="649"/>
      <c r="J59" s="649"/>
      <c r="K59" s="649"/>
      <c r="L59" s="650">
        <v>3488</v>
      </c>
      <c r="M59" s="650">
        <v>3660</v>
      </c>
      <c r="N59" s="650">
        <v>3918</v>
      </c>
      <c r="O59" s="635"/>
      <c r="P59" s="651"/>
      <c r="R59" s="635"/>
    </row>
    <row r="60" spans="1:18" ht="12.75">
      <c r="A60" s="673"/>
      <c r="B60" s="681"/>
      <c r="C60" s="148" t="s">
        <v>1627</v>
      </c>
      <c r="D60" s="639">
        <v>48</v>
      </c>
      <c r="E60" s="647" t="s">
        <v>1628</v>
      </c>
      <c r="F60" s="648"/>
      <c r="G60" s="649">
        <f>SUM(H60:K60)</f>
        <v>2499</v>
      </c>
      <c r="H60" s="649">
        <v>2499</v>
      </c>
      <c r="I60" s="649"/>
      <c r="J60" s="649"/>
      <c r="K60" s="649"/>
      <c r="L60" s="650">
        <v>2700</v>
      </c>
      <c r="M60" s="650">
        <v>2781</v>
      </c>
      <c r="N60" s="650">
        <v>2920</v>
      </c>
      <c r="O60" s="635"/>
      <c r="P60" s="651"/>
      <c r="R60" s="635"/>
    </row>
    <row r="61" spans="1:18" ht="12.75">
      <c r="A61" s="673"/>
      <c r="B61" s="165" t="s">
        <v>1629</v>
      </c>
      <c r="C61" s="148"/>
      <c r="D61" s="639">
        <v>49</v>
      </c>
      <c r="E61" s="647" t="s">
        <v>1630</v>
      </c>
      <c r="F61" s="648"/>
      <c r="G61" s="649">
        <f>SUM(H61:K61)</f>
        <v>573</v>
      </c>
      <c r="H61" s="649">
        <v>573</v>
      </c>
      <c r="I61" s="649"/>
      <c r="J61" s="649"/>
      <c r="K61" s="649"/>
      <c r="L61" s="650">
        <v>625</v>
      </c>
      <c r="M61" s="650">
        <v>655</v>
      </c>
      <c r="N61" s="650">
        <v>700</v>
      </c>
      <c r="O61" s="635"/>
      <c r="P61" s="651"/>
      <c r="R61" s="635"/>
    </row>
    <row r="62" spans="1:18" ht="12.75">
      <c r="A62" s="673"/>
      <c r="B62" s="682" t="s">
        <v>1631</v>
      </c>
      <c r="C62" s="682"/>
      <c r="D62" s="639">
        <v>50</v>
      </c>
      <c r="E62" s="647" t="s">
        <v>1632</v>
      </c>
      <c r="F62" s="648"/>
      <c r="G62" s="649">
        <f>SUM(H62:K62)</f>
        <v>18</v>
      </c>
      <c r="H62" s="649">
        <v>18</v>
      </c>
      <c r="I62" s="649"/>
      <c r="J62" s="649"/>
      <c r="K62" s="649"/>
      <c r="L62" s="650">
        <v>31</v>
      </c>
      <c r="M62" s="650">
        <v>32</v>
      </c>
      <c r="N62" s="650">
        <v>34</v>
      </c>
      <c r="O62" s="635"/>
      <c r="P62" s="651"/>
      <c r="R62" s="635"/>
    </row>
    <row r="63" spans="1:18" s="369" customFormat="1" ht="12.75">
      <c r="A63" s="683" t="s">
        <v>1633</v>
      </c>
      <c r="B63" s="673"/>
      <c r="C63" s="664"/>
      <c r="D63" s="639">
        <v>51</v>
      </c>
      <c r="E63" s="214" t="s">
        <v>1634</v>
      </c>
      <c r="F63" s="640">
        <f aca="true" t="shared" si="22" ref="F63:N64">SUM(F64)</f>
        <v>0</v>
      </c>
      <c r="G63" s="640">
        <f t="shared" si="22"/>
        <v>150</v>
      </c>
      <c r="H63" s="640">
        <f t="shared" si="22"/>
        <v>150</v>
      </c>
      <c r="I63" s="640">
        <f t="shared" si="22"/>
        <v>0</v>
      </c>
      <c r="J63" s="640">
        <f t="shared" si="22"/>
        <v>0</v>
      </c>
      <c r="K63" s="640">
        <f t="shared" si="22"/>
        <v>0</v>
      </c>
      <c r="L63" s="641">
        <f t="shared" si="22"/>
        <v>158</v>
      </c>
      <c r="M63" s="641">
        <f t="shared" si="22"/>
        <v>163</v>
      </c>
      <c r="N63" s="641">
        <f t="shared" si="22"/>
        <v>171</v>
      </c>
      <c r="O63" s="635"/>
      <c r="P63" s="636"/>
      <c r="Q63" s="368"/>
      <c r="R63" s="635"/>
    </row>
    <row r="64" spans="1:18" s="369" customFormat="1" ht="12.75">
      <c r="A64" s="673" t="s">
        <v>1635</v>
      </c>
      <c r="B64" s="214"/>
      <c r="C64" s="664"/>
      <c r="D64" s="639">
        <v>52</v>
      </c>
      <c r="E64" s="646" t="s">
        <v>1636</v>
      </c>
      <c r="F64" s="643">
        <f t="shared" si="22"/>
        <v>0</v>
      </c>
      <c r="G64" s="640">
        <f t="shared" si="22"/>
        <v>150</v>
      </c>
      <c r="H64" s="640">
        <f t="shared" si="22"/>
        <v>150</v>
      </c>
      <c r="I64" s="640">
        <f t="shared" si="22"/>
        <v>0</v>
      </c>
      <c r="J64" s="640">
        <f t="shared" si="22"/>
        <v>0</v>
      </c>
      <c r="K64" s="640">
        <f t="shared" si="22"/>
        <v>0</v>
      </c>
      <c r="L64" s="641">
        <f t="shared" si="22"/>
        <v>158</v>
      </c>
      <c r="M64" s="641">
        <f t="shared" si="22"/>
        <v>163</v>
      </c>
      <c r="N64" s="641">
        <f t="shared" si="22"/>
        <v>171</v>
      </c>
      <c r="O64" s="635"/>
      <c r="P64" s="636"/>
      <c r="Q64" s="368"/>
      <c r="R64" s="635"/>
    </row>
    <row r="65" spans="1:18" ht="12.75">
      <c r="A65" s="673"/>
      <c r="B65" s="679" t="s">
        <v>1637</v>
      </c>
      <c r="C65" s="148"/>
      <c r="D65" s="639">
        <v>53</v>
      </c>
      <c r="E65" s="647" t="s">
        <v>1638</v>
      </c>
      <c r="F65" s="648"/>
      <c r="G65" s="649">
        <f>SUM(H65:K65)</f>
        <v>150</v>
      </c>
      <c r="H65" s="649">
        <v>150</v>
      </c>
      <c r="I65" s="649"/>
      <c r="J65" s="649"/>
      <c r="K65" s="649"/>
      <c r="L65" s="650">
        <v>158</v>
      </c>
      <c r="M65" s="650">
        <v>163</v>
      </c>
      <c r="N65" s="650">
        <v>171</v>
      </c>
      <c r="O65" s="635"/>
      <c r="P65" s="651"/>
      <c r="R65" s="635"/>
    </row>
    <row r="66" spans="1:18" s="369" customFormat="1" ht="12.75">
      <c r="A66" s="644" t="s">
        <v>1639</v>
      </c>
      <c r="B66" s="684"/>
      <c r="C66" s="145"/>
      <c r="D66" s="639">
        <v>54</v>
      </c>
      <c r="E66" s="214" t="s">
        <v>1640</v>
      </c>
      <c r="F66" s="640">
        <f aca="true" t="shared" si="23" ref="F66:N66">SUM(F67,F78)</f>
        <v>0</v>
      </c>
      <c r="G66" s="640">
        <f t="shared" si="23"/>
        <v>8898</v>
      </c>
      <c r="H66" s="640">
        <f t="shared" si="23"/>
        <v>8898</v>
      </c>
      <c r="I66" s="640">
        <f t="shared" si="23"/>
        <v>0</v>
      </c>
      <c r="J66" s="640">
        <f t="shared" si="23"/>
        <v>0</v>
      </c>
      <c r="K66" s="640">
        <f t="shared" si="23"/>
        <v>0</v>
      </c>
      <c r="L66" s="641">
        <f t="shared" si="23"/>
        <v>23314</v>
      </c>
      <c r="M66" s="641">
        <f t="shared" si="23"/>
        <v>23069</v>
      </c>
      <c r="N66" s="641">
        <f t="shared" si="23"/>
        <v>22611</v>
      </c>
      <c r="O66" s="635"/>
      <c r="P66" s="636"/>
      <c r="Q66" s="368"/>
      <c r="R66" s="635"/>
    </row>
    <row r="67" spans="1:18" s="369" customFormat="1" ht="12.75">
      <c r="A67" s="685" t="s">
        <v>1641</v>
      </c>
      <c r="B67" s="145"/>
      <c r="C67" s="664"/>
      <c r="D67" s="639">
        <v>55</v>
      </c>
      <c r="E67" s="214" t="s">
        <v>1642</v>
      </c>
      <c r="F67" s="640">
        <f aca="true" t="shared" si="24" ref="F67:N67">SUM(F68,F76)</f>
        <v>0</v>
      </c>
      <c r="G67" s="640">
        <f t="shared" si="24"/>
        <v>2680</v>
      </c>
      <c r="H67" s="640">
        <f t="shared" si="24"/>
        <v>2680</v>
      </c>
      <c r="I67" s="640">
        <f t="shared" si="24"/>
        <v>0</v>
      </c>
      <c r="J67" s="640">
        <f t="shared" si="24"/>
        <v>0</v>
      </c>
      <c r="K67" s="640">
        <f t="shared" si="24"/>
        <v>0</v>
      </c>
      <c r="L67" s="641">
        <f t="shared" si="24"/>
        <v>16149</v>
      </c>
      <c r="M67" s="641">
        <f t="shared" si="24"/>
        <v>15579</v>
      </c>
      <c r="N67" s="641">
        <f t="shared" si="24"/>
        <v>14627</v>
      </c>
      <c r="O67" s="635"/>
      <c r="P67" s="636"/>
      <c r="Q67" s="368"/>
      <c r="R67" s="635"/>
    </row>
    <row r="68" spans="1:18" s="369" customFormat="1" ht="12.75">
      <c r="A68" s="145" t="s">
        <v>1643</v>
      </c>
      <c r="B68" s="214"/>
      <c r="C68" s="664"/>
      <c r="D68" s="639">
        <v>56</v>
      </c>
      <c r="E68" s="646" t="s">
        <v>1644</v>
      </c>
      <c r="F68" s="643">
        <f aca="true" t="shared" si="25" ref="F68:N68">SUM(F69:F75)</f>
        <v>0</v>
      </c>
      <c r="G68" s="640">
        <f t="shared" si="25"/>
        <v>2680</v>
      </c>
      <c r="H68" s="640">
        <f t="shared" si="25"/>
        <v>2680</v>
      </c>
      <c r="I68" s="640">
        <f t="shared" si="25"/>
        <v>0</v>
      </c>
      <c r="J68" s="640">
        <f t="shared" si="25"/>
        <v>0</v>
      </c>
      <c r="K68" s="640">
        <f t="shared" si="25"/>
        <v>0</v>
      </c>
      <c r="L68" s="641">
        <f t="shared" si="25"/>
        <v>16149</v>
      </c>
      <c r="M68" s="641">
        <f t="shared" si="25"/>
        <v>15579</v>
      </c>
      <c r="N68" s="641">
        <f t="shared" si="25"/>
        <v>14627</v>
      </c>
      <c r="O68" s="635"/>
      <c r="P68" s="636"/>
      <c r="Q68" s="368"/>
      <c r="R68" s="635"/>
    </row>
    <row r="69" spans="1:18" ht="14.25">
      <c r="A69" s="673"/>
      <c r="B69" s="165" t="s">
        <v>1645</v>
      </c>
      <c r="C69" s="686"/>
      <c r="D69" s="639">
        <v>57</v>
      </c>
      <c r="E69" s="647" t="s">
        <v>1646</v>
      </c>
      <c r="F69" s="648"/>
      <c r="G69" s="649">
        <f aca="true" t="shared" si="26" ref="G69:G75">SUM(H69:K69)</f>
        <v>0</v>
      </c>
      <c r="H69" s="649"/>
      <c r="I69" s="687"/>
      <c r="J69" s="687"/>
      <c r="K69" s="649"/>
      <c r="L69" s="650"/>
      <c r="M69" s="650"/>
      <c r="N69" s="650"/>
      <c r="O69" s="635"/>
      <c r="P69" s="651"/>
      <c r="R69" s="635"/>
    </row>
    <row r="70" spans="1:18" ht="12.75">
      <c r="A70" s="673"/>
      <c r="B70" s="165" t="s">
        <v>1309</v>
      </c>
      <c r="C70" s="148"/>
      <c r="D70" s="639">
        <v>58</v>
      </c>
      <c r="E70" s="647" t="s">
        <v>1647</v>
      </c>
      <c r="F70" s="648"/>
      <c r="G70" s="649">
        <f t="shared" si="26"/>
        <v>0</v>
      </c>
      <c r="H70" s="649"/>
      <c r="I70" s="649"/>
      <c r="J70" s="649"/>
      <c r="K70" s="649"/>
      <c r="L70" s="650"/>
      <c r="M70" s="650"/>
      <c r="N70" s="650"/>
      <c r="O70" s="635"/>
      <c r="P70" s="651"/>
      <c r="R70" s="635"/>
    </row>
    <row r="71" spans="1:18" ht="12.75">
      <c r="A71" s="673"/>
      <c r="B71" s="165" t="s">
        <v>1311</v>
      </c>
      <c r="C71" s="148"/>
      <c r="D71" s="639">
        <v>59</v>
      </c>
      <c r="E71" s="647" t="s">
        <v>1648</v>
      </c>
      <c r="F71" s="648"/>
      <c r="G71" s="649">
        <f t="shared" si="26"/>
        <v>2680</v>
      </c>
      <c r="H71" s="649">
        <v>2680</v>
      </c>
      <c r="I71" s="649"/>
      <c r="J71" s="649"/>
      <c r="K71" s="649"/>
      <c r="L71" s="650">
        <f>7060+10907-1818</f>
        <v>16149</v>
      </c>
      <c r="M71" s="650">
        <f>7272+9446-1139</f>
        <v>15579</v>
      </c>
      <c r="N71" s="650">
        <f>7635+8260-1268</f>
        <v>14627</v>
      </c>
      <c r="O71" s="635"/>
      <c r="P71" s="651"/>
      <c r="R71" s="635"/>
    </row>
    <row r="72" spans="1:18" ht="12.75">
      <c r="A72" s="673"/>
      <c r="B72" s="165" t="s">
        <v>1649</v>
      </c>
      <c r="C72" s="148"/>
      <c r="D72" s="639"/>
      <c r="E72" s="688" t="s">
        <v>1650</v>
      </c>
      <c r="F72" s="648"/>
      <c r="G72" s="649">
        <f t="shared" si="26"/>
        <v>0</v>
      </c>
      <c r="H72" s="649"/>
      <c r="I72" s="649"/>
      <c r="J72" s="649"/>
      <c r="K72" s="649"/>
      <c r="L72" s="650"/>
      <c r="M72" s="650"/>
      <c r="N72" s="650"/>
      <c r="O72" s="635"/>
      <c r="P72" s="651"/>
      <c r="R72" s="635"/>
    </row>
    <row r="73" spans="1:18" ht="12.75">
      <c r="A73" s="145"/>
      <c r="B73" s="165" t="s">
        <v>1651</v>
      </c>
      <c r="C73" s="148"/>
      <c r="D73" s="639">
        <v>60</v>
      </c>
      <c r="E73" s="647" t="s">
        <v>1652</v>
      </c>
      <c r="F73" s="648"/>
      <c r="G73" s="649">
        <f t="shared" si="26"/>
        <v>0</v>
      </c>
      <c r="H73" s="649"/>
      <c r="I73" s="649"/>
      <c r="J73" s="649"/>
      <c r="K73" s="649"/>
      <c r="L73" s="650"/>
      <c r="M73" s="650"/>
      <c r="N73" s="650"/>
      <c r="O73" s="635"/>
      <c r="P73" s="651"/>
      <c r="R73" s="635"/>
    </row>
    <row r="74" spans="1:18" ht="12.75">
      <c r="A74" s="145"/>
      <c r="B74" s="165" t="s">
        <v>1653</v>
      </c>
      <c r="C74" s="148"/>
      <c r="D74" s="639">
        <v>61</v>
      </c>
      <c r="E74" s="688" t="s">
        <v>1654</v>
      </c>
      <c r="F74" s="648"/>
      <c r="G74" s="649">
        <f t="shared" si="26"/>
        <v>0</v>
      </c>
      <c r="H74" s="649"/>
      <c r="I74" s="649"/>
      <c r="J74" s="649"/>
      <c r="K74" s="649"/>
      <c r="L74" s="650"/>
      <c r="M74" s="650"/>
      <c r="N74" s="650"/>
      <c r="O74" s="635"/>
      <c r="P74" s="651"/>
      <c r="R74" s="635"/>
    </row>
    <row r="75" spans="1:18" ht="14.25">
      <c r="A75" s="145"/>
      <c r="B75" s="165" t="s">
        <v>1315</v>
      </c>
      <c r="C75" s="148"/>
      <c r="D75" s="639">
        <v>62</v>
      </c>
      <c r="E75" s="647" t="s">
        <v>1655</v>
      </c>
      <c r="F75" s="648"/>
      <c r="G75" s="649">
        <f t="shared" si="26"/>
        <v>0</v>
      </c>
      <c r="H75" s="649"/>
      <c r="I75" s="687"/>
      <c r="J75" s="687"/>
      <c r="K75" s="649"/>
      <c r="L75" s="650"/>
      <c r="M75" s="650"/>
      <c r="N75" s="650"/>
      <c r="O75" s="635"/>
      <c r="P75" s="651"/>
      <c r="R75" s="635"/>
    </row>
    <row r="76" spans="1:18" s="369" customFormat="1" ht="12.75">
      <c r="A76" s="145" t="s">
        <v>1656</v>
      </c>
      <c r="B76" s="214"/>
      <c r="C76" s="145"/>
      <c r="D76" s="639">
        <v>63</v>
      </c>
      <c r="E76" s="689" t="s">
        <v>1657</v>
      </c>
      <c r="F76" s="640">
        <f aca="true" t="shared" si="27" ref="F76:N76">SUM(F77)</f>
        <v>0</v>
      </c>
      <c r="G76" s="640">
        <f t="shared" si="27"/>
        <v>0</v>
      </c>
      <c r="H76" s="640">
        <f t="shared" si="27"/>
        <v>0</v>
      </c>
      <c r="I76" s="640">
        <f t="shared" si="27"/>
        <v>0</v>
      </c>
      <c r="J76" s="640">
        <f t="shared" si="27"/>
        <v>0</v>
      </c>
      <c r="K76" s="640">
        <f t="shared" si="27"/>
        <v>0</v>
      </c>
      <c r="L76" s="641">
        <f t="shared" si="27"/>
        <v>0</v>
      </c>
      <c r="M76" s="641">
        <f t="shared" si="27"/>
        <v>0</v>
      </c>
      <c r="N76" s="641">
        <f t="shared" si="27"/>
        <v>0</v>
      </c>
      <c r="O76" s="635"/>
      <c r="P76" s="636"/>
      <c r="Q76" s="368"/>
      <c r="R76" s="635"/>
    </row>
    <row r="77" spans="1:18" ht="12.75">
      <c r="A77" s="145"/>
      <c r="B77" s="165" t="s">
        <v>1658</v>
      </c>
      <c r="C77" s="148"/>
      <c r="D77" s="639">
        <v>64</v>
      </c>
      <c r="E77" s="688" t="s">
        <v>1659</v>
      </c>
      <c r="F77" s="649"/>
      <c r="G77" s="649">
        <f>SUM(H77:K77)</f>
        <v>0</v>
      </c>
      <c r="H77" s="649"/>
      <c r="I77" s="649"/>
      <c r="J77" s="649"/>
      <c r="K77" s="649"/>
      <c r="L77" s="650"/>
      <c r="M77" s="650"/>
      <c r="N77" s="650"/>
      <c r="O77" s="635"/>
      <c r="P77" s="651"/>
      <c r="R77" s="635"/>
    </row>
    <row r="78" spans="1:18" s="369" customFormat="1" ht="12.75">
      <c r="A78" s="644" t="s">
        <v>1660</v>
      </c>
      <c r="B78" s="145"/>
      <c r="C78" s="145"/>
      <c r="D78" s="639">
        <v>65</v>
      </c>
      <c r="E78" s="214" t="s">
        <v>1661</v>
      </c>
      <c r="F78" s="640">
        <f aca="true" t="shared" si="28" ref="F78:N78">SUM(F79,F87,F90,F96,F105)</f>
        <v>0</v>
      </c>
      <c r="G78" s="640">
        <f t="shared" si="28"/>
        <v>6218</v>
      </c>
      <c r="H78" s="640">
        <f t="shared" si="28"/>
        <v>6218</v>
      </c>
      <c r="I78" s="640">
        <f t="shared" si="28"/>
        <v>0</v>
      </c>
      <c r="J78" s="640">
        <f t="shared" si="28"/>
        <v>0</v>
      </c>
      <c r="K78" s="640">
        <f t="shared" si="28"/>
        <v>0</v>
      </c>
      <c r="L78" s="641">
        <f t="shared" si="28"/>
        <v>7165</v>
      </c>
      <c r="M78" s="641">
        <f t="shared" si="28"/>
        <v>7490</v>
      </c>
      <c r="N78" s="641">
        <f t="shared" si="28"/>
        <v>7984</v>
      </c>
      <c r="O78" s="635"/>
      <c r="P78" s="636"/>
      <c r="Q78" s="368"/>
      <c r="R78" s="635"/>
    </row>
    <row r="79" spans="1:18" s="369" customFormat="1" ht="12.75">
      <c r="A79" s="145" t="s">
        <v>1318</v>
      </c>
      <c r="B79" s="690"/>
      <c r="C79" s="664"/>
      <c r="D79" s="639">
        <v>66</v>
      </c>
      <c r="E79" s="214" t="s">
        <v>1662</v>
      </c>
      <c r="F79" s="640">
        <f aca="true" t="shared" si="29" ref="F79:N79">SUM(F80:F86)</f>
        <v>0</v>
      </c>
      <c r="G79" s="640">
        <f t="shared" si="29"/>
        <v>580</v>
      </c>
      <c r="H79" s="640">
        <f t="shared" si="29"/>
        <v>580</v>
      </c>
      <c r="I79" s="640">
        <f t="shared" si="29"/>
        <v>0</v>
      </c>
      <c r="J79" s="640">
        <f t="shared" si="29"/>
        <v>0</v>
      </c>
      <c r="K79" s="640">
        <f t="shared" si="29"/>
        <v>0</v>
      </c>
      <c r="L79" s="641">
        <f t="shared" si="29"/>
        <v>690</v>
      </c>
      <c r="M79" s="641">
        <f t="shared" si="29"/>
        <v>712</v>
      </c>
      <c r="N79" s="641">
        <f t="shared" si="29"/>
        <v>749</v>
      </c>
      <c r="O79" s="635"/>
      <c r="P79" s="636"/>
      <c r="Q79" s="368"/>
      <c r="R79" s="635"/>
    </row>
    <row r="80" spans="1:18" ht="12.75">
      <c r="A80" s="673"/>
      <c r="B80" s="165" t="s">
        <v>1663</v>
      </c>
      <c r="C80" s="148"/>
      <c r="D80" s="639">
        <v>67</v>
      </c>
      <c r="E80" s="148" t="s">
        <v>1664</v>
      </c>
      <c r="F80" s="649"/>
      <c r="G80" s="649">
        <f aca="true" t="shared" si="30" ref="G80:G86">SUM(H80:K80)</f>
        <v>206</v>
      </c>
      <c r="H80" s="649">
        <v>206</v>
      </c>
      <c r="I80" s="649"/>
      <c r="J80" s="649"/>
      <c r="K80" s="649"/>
      <c r="L80" s="650">
        <v>228</v>
      </c>
      <c r="M80" s="650">
        <v>235</v>
      </c>
      <c r="N80" s="650">
        <v>247</v>
      </c>
      <c r="O80" s="635"/>
      <c r="P80" s="651"/>
      <c r="R80" s="635"/>
    </row>
    <row r="81" spans="1:18" ht="12.75">
      <c r="A81" s="673"/>
      <c r="B81" s="165" t="s">
        <v>1665</v>
      </c>
      <c r="C81" s="148"/>
      <c r="D81" s="639">
        <v>68</v>
      </c>
      <c r="E81" s="148" t="s">
        <v>1666</v>
      </c>
      <c r="F81" s="649"/>
      <c r="G81" s="649">
        <f t="shared" si="30"/>
        <v>360</v>
      </c>
      <c r="H81" s="649">
        <v>360</v>
      </c>
      <c r="I81" s="649"/>
      <c r="J81" s="649"/>
      <c r="K81" s="649"/>
      <c r="L81" s="650">
        <v>445</v>
      </c>
      <c r="M81" s="650">
        <v>459</v>
      </c>
      <c r="N81" s="650">
        <v>481</v>
      </c>
      <c r="O81" s="635"/>
      <c r="P81" s="651"/>
      <c r="R81" s="635"/>
    </row>
    <row r="82" spans="1:18" ht="12.75">
      <c r="A82" s="673"/>
      <c r="B82" s="165" t="s">
        <v>1667</v>
      </c>
      <c r="C82" s="148"/>
      <c r="D82" s="639">
        <v>69</v>
      </c>
      <c r="E82" s="148" t="s">
        <v>1668</v>
      </c>
      <c r="F82" s="649"/>
      <c r="G82" s="649">
        <f t="shared" si="30"/>
        <v>1</v>
      </c>
      <c r="H82" s="649">
        <v>1</v>
      </c>
      <c r="I82" s="649"/>
      <c r="J82" s="649"/>
      <c r="K82" s="649"/>
      <c r="L82" s="650">
        <v>1</v>
      </c>
      <c r="M82" s="650">
        <v>1</v>
      </c>
      <c r="N82" s="650">
        <v>1</v>
      </c>
      <c r="O82" s="635"/>
      <c r="P82" s="651"/>
      <c r="R82" s="635"/>
    </row>
    <row r="83" spans="1:18" ht="12.75">
      <c r="A83" s="691"/>
      <c r="B83" s="165" t="s">
        <v>1669</v>
      </c>
      <c r="C83" s="148"/>
      <c r="D83" s="639">
        <v>70</v>
      </c>
      <c r="E83" s="148" t="s">
        <v>1670</v>
      </c>
      <c r="F83" s="649"/>
      <c r="G83" s="649">
        <f t="shared" si="30"/>
        <v>0</v>
      </c>
      <c r="H83" s="649"/>
      <c r="I83" s="649"/>
      <c r="J83" s="649"/>
      <c r="K83" s="649"/>
      <c r="L83" s="650"/>
      <c r="M83" s="650"/>
      <c r="N83" s="650"/>
      <c r="O83" s="635"/>
      <c r="P83" s="651"/>
      <c r="R83" s="635"/>
    </row>
    <row r="84" spans="1:18" ht="12.75">
      <c r="A84" s="692"/>
      <c r="B84" s="165" t="s">
        <v>1671</v>
      </c>
      <c r="C84" s="148"/>
      <c r="D84" s="639">
        <v>71</v>
      </c>
      <c r="E84" s="148" t="s">
        <v>1672</v>
      </c>
      <c r="F84" s="649"/>
      <c r="G84" s="649">
        <f t="shared" si="30"/>
        <v>0</v>
      </c>
      <c r="H84" s="649"/>
      <c r="I84" s="649"/>
      <c r="J84" s="649"/>
      <c r="K84" s="649"/>
      <c r="L84" s="650"/>
      <c r="M84" s="650"/>
      <c r="N84" s="650"/>
      <c r="O84" s="635"/>
      <c r="P84" s="651"/>
      <c r="R84" s="635"/>
    </row>
    <row r="85" spans="1:18" ht="12.75">
      <c r="A85" s="692"/>
      <c r="B85" s="165" t="s">
        <v>1673</v>
      </c>
      <c r="C85" s="148"/>
      <c r="D85" s="639">
        <v>72</v>
      </c>
      <c r="E85" s="148" t="s">
        <v>1674</v>
      </c>
      <c r="F85" s="649"/>
      <c r="G85" s="649">
        <f t="shared" si="30"/>
        <v>13</v>
      </c>
      <c r="H85" s="649">
        <v>13</v>
      </c>
      <c r="I85" s="649"/>
      <c r="J85" s="649"/>
      <c r="K85" s="649"/>
      <c r="L85" s="650">
        <v>16</v>
      </c>
      <c r="M85" s="650">
        <v>17</v>
      </c>
      <c r="N85" s="650">
        <v>20</v>
      </c>
      <c r="O85" s="635"/>
      <c r="P85" s="651"/>
      <c r="R85" s="635"/>
    </row>
    <row r="86" spans="1:18" ht="12.75">
      <c r="A86" s="691"/>
      <c r="B86" s="165" t="s">
        <v>1336</v>
      </c>
      <c r="C86" s="148"/>
      <c r="D86" s="639">
        <v>73</v>
      </c>
      <c r="E86" s="148" t="s">
        <v>1675</v>
      </c>
      <c r="F86" s="649"/>
      <c r="G86" s="649">
        <f t="shared" si="30"/>
        <v>0</v>
      </c>
      <c r="H86" s="649"/>
      <c r="I86" s="649"/>
      <c r="J86" s="649"/>
      <c r="K86" s="649"/>
      <c r="L86" s="650"/>
      <c r="M86" s="650"/>
      <c r="N86" s="650"/>
      <c r="O86" s="635"/>
      <c r="P86" s="651"/>
      <c r="R86" s="635"/>
    </row>
    <row r="87" spans="1:18" s="369" customFormat="1" ht="12.75">
      <c r="A87" s="673" t="s">
        <v>1338</v>
      </c>
      <c r="B87" s="214"/>
      <c r="C87" s="677"/>
      <c r="D87" s="639">
        <v>74</v>
      </c>
      <c r="E87" s="214" t="s">
        <v>1676</v>
      </c>
      <c r="F87" s="640">
        <f aca="true" t="shared" si="31" ref="F87:N87">SUM(F88:F89)</f>
        <v>0</v>
      </c>
      <c r="G87" s="640">
        <f t="shared" si="31"/>
        <v>724</v>
      </c>
      <c r="H87" s="640">
        <f t="shared" si="31"/>
        <v>724</v>
      </c>
      <c r="I87" s="640">
        <f t="shared" si="31"/>
        <v>0</v>
      </c>
      <c r="J87" s="640">
        <f t="shared" si="31"/>
        <v>0</v>
      </c>
      <c r="K87" s="640">
        <f t="shared" si="31"/>
        <v>0</v>
      </c>
      <c r="L87" s="641">
        <f t="shared" si="31"/>
        <v>751</v>
      </c>
      <c r="M87" s="641">
        <f t="shared" si="31"/>
        <v>774</v>
      </c>
      <c r="N87" s="641">
        <f t="shared" si="31"/>
        <v>813</v>
      </c>
      <c r="O87" s="635"/>
      <c r="P87" s="636"/>
      <c r="Q87" s="368"/>
      <c r="R87" s="635"/>
    </row>
    <row r="88" spans="1:18" ht="12.75">
      <c r="A88" s="673"/>
      <c r="B88" s="679" t="s">
        <v>1677</v>
      </c>
      <c r="C88" s="148"/>
      <c r="D88" s="639">
        <v>75</v>
      </c>
      <c r="E88" s="148" t="s">
        <v>1678</v>
      </c>
      <c r="F88" s="649"/>
      <c r="G88" s="649">
        <f>SUM(H88:K88)</f>
        <v>724</v>
      </c>
      <c r="H88" s="649">
        <v>724</v>
      </c>
      <c r="I88" s="649"/>
      <c r="J88" s="649"/>
      <c r="K88" s="649"/>
      <c r="L88" s="650">
        <v>751</v>
      </c>
      <c r="M88" s="650">
        <v>774</v>
      </c>
      <c r="N88" s="650">
        <v>813</v>
      </c>
      <c r="O88" s="635"/>
      <c r="P88" s="651"/>
      <c r="R88" s="635"/>
    </row>
    <row r="89" spans="1:18" ht="12.75">
      <c r="A89" s="691"/>
      <c r="B89" s="165" t="s">
        <v>1340</v>
      </c>
      <c r="C89" s="148"/>
      <c r="D89" s="639">
        <v>76</v>
      </c>
      <c r="E89" s="148" t="s">
        <v>1679</v>
      </c>
      <c r="F89" s="649"/>
      <c r="G89" s="649">
        <f>SUM(H89:K89)</f>
        <v>0</v>
      </c>
      <c r="H89" s="649"/>
      <c r="I89" s="649"/>
      <c r="J89" s="649"/>
      <c r="K89" s="649"/>
      <c r="L89" s="650"/>
      <c r="M89" s="650"/>
      <c r="N89" s="650"/>
      <c r="O89" s="635"/>
      <c r="P89" s="651"/>
      <c r="R89" s="635"/>
    </row>
    <row r="90" spans="1:18" s="369" customFormat="1" ht="12.75">
      <c r="A90" s="673" t="s">
        <v>1342</v>
      </c>
      <c r="B90" s="214"/>
      <c r="C90" s="145"/>
      <c r="D90" s="639">
        <v>77</v>
      </c>
      <c r="E90" s="214" t="s">
        <v>1680</v>
      </c>
      <c r="F90" s="640">
        <f aca="true" t="shared" si="32" ref="F90:N90">SUM(F91:F95)</f>
        <v>0</v>
      </c>
      <c r="G90" s="640">
        <f t="shared" si="32"/>
        <v>2524</v>
      </c>
      <c r="H90" s="640">
        <f t="shared" si="32"/>
        <v>2524</v>
      </c>
      <c r="I90" s="640">
        <f t="shared" si="32"/>
        <v>0</v>
      </c>
      <c r="J90" s="640">
        <f t="shared" si="32"/>
        <v>0</v>
      </c>
      <c r="K90" s="640">
        <f t="shared" si="32"/>
        <v>0</v>
      </c>
      <c r="L90" s="641">
        <f t="shared" si="32"/>
        <v>2769</v>
      </c>
      <c r="M90" s="641">
        <f t="shared" si="32"/>
        <v>2904</v>
      </c>
      <c r="N90" s="641">
        <f t="shared" si="32"/>
        <v>3105</v>
      </c>
      <c r="O90" s="635"/>
      <c r="P90" s="636"/>
      <c r="Q90" s="368"/>
      <c r="R90" s="635"/>
    </row>
    <row r="91" spans="1:18" ht="12.75">
      <c r="A91" s="673"/>
      <c r="B91" s="165" t="s">
        <v>1681</v>
      </c>
      <c r="C91" s="148"/>
      <c r="D91" s="639">
        <v>78</v>
      </c>
      <c r="E91" s="148" t="s">
        <v>1682</v>
      </c>
      <c r="F91" s="649"/>
      <c r="G91" s="649">
        <f>SUM(H91:K91)</f>
        <v>2439</v>
      </c>
      <c r="H91" s="649">
        <v>2439</v>
      </c>
      <c r="I91" s="649"/>
      <c r="J91" s="649"/>
      <c r="K91" s="649"/>
      <c r="L91" s="650">
        <v>2658</v>
      </c>
      <c r="M91" s="650">
        <v>2790</v>
      </c>
      <c r="N91" s="650">
        <v>2985</v>
      </c>
      <c r="O91" s="635"/>
      <c r="P91" s="651"/>
      <c r="R91" s="635"/>
    </row>
    <row r="92" spans="1:18" ht="12.75">
      <c r="A92" s="673"/>
      <c r="B92" s="165" t="s">
        <v>1683</v>
      </c>
      <c r="C92" s="148"/>
      <c r="D92" s="639"/>
      <c r="E92" s="148" t="s">
        <v>1684</v>
      </c>
      <c r="F92" s="649"/>
      <c r="G92" s="649">
        <f>SUM(H92:K92)</f>
        <v>0</v>
      </c>
      <c r="H92" s="649"/>
      <c r="I92" s="649"/>
      <c r="J92" s="649"/>
      <c r="K92" s="649"/>
      <c r="L92" s="650"/>
      <c r="M92" s="650"/>
      <c r="N92" s="650"/>
      <c r="O92" s="635"/>
      <c r="P92" s="651"/>
      <c r="R92" s="635"/>
    </row>
    <row r="93" spans="1:18" ht="12.75">
      <c r="A93" s="673"/>
      <c r="B93" s="165" t="s">
        <v>1685</v>
      </c>
      <c r="C93" s="148"/>
      <c r="D93" s="639">
        <v>79</v>
      </c>
      <c r="E93" s="148" t="s">
        <v>1686</v>
      </c>
      <c r="F93" s="649"/>
      <c r="G93" s="649">
        <f>SUM(H93:K93)</f>
        <v>0</v>
      </c>
      <c r="H93" s="649"/>
      <c r="I93" s="649"/>
      <c r="J93" s="649"/>
      <c r="K93" s="649"/>
      <c r="L93" s="650">
        <v>1</v>
      </c>
      <c r="M93" s="650">
        <v>1</v>
      </c>
      <c r="N93" s="650">
        <v>1</v>
      </c>
      <c r="O93" s="635"/>
      <c r="P93" s="651"/>
      <c r="R93" s="635"/>
    </row>
    <row r="94" spans="1:18" ht="25.5" customHeight="1">
      <c r="A94" s="673"/>
      <c r="B94" s="682" t="s">
        <v>1687</v>
      </c>
      <c r="C94" s="682"/>
      <c r="D94" s="639">
        <v>80</v>
      </c>
      <c r="E94" s="148" t="s">
        <v>1688</v>
      </c>
      <c r="F94" s="649"/>
      <c r="G94" s="649">
        <f>SUM(H94:K94)</f>
        <v>0</v>
      </c>
      <c r="H94" s="649"/>
      <c r="I94" s="649"/>
      <c r="J94" s="649"/>
      <c r="K94" s="649"/>
      <c r="L94" s="650"/>
      <c r="M94" s="650"/>
      <c r="N94" s="650"/>
      <c r="O94" s="635"/>
      <c r="P94" s="651"/>
      <c r="R94" s="635"/>
    </row>
    <row r="95" spans="1:18" ht="12.75">
      <c r="A95" s="673"/>
      <c r="B95" s="165" t="s">
        <v>1344</v>
      </c>
      <c r="C95" s="148"/>
      <c r="D95" s="639">
        <v>81</v>
      </c>
      <c r="E95" s="148" t="s">
        <v>1689</v>
      </c>
      <c r="F95" s="649"/>
      <c r="G95" s="649">
        <f>SUM(H95:K95)</f>
        <v>85</v>
      </c>
      <c r="H95" s="649">
        <v>85</v>
      </c>
      <c r="I95" s="649"/>
      <c r="J95" s="649"/>
      <c r="K95" s="649"/>
      <c r="L95" s="650">
        <v>110</v>
      </c>
      <c r="M95" s="650">
        <v>113</v>
      </c>
      <c r="N95" s="650">
        <v>119</v>
      </c>
      <c r="O95" s="635"/>
      <c r="P95" s="651"/>
      <c r="R95" s="635"/>
    </row>
    <row r="96" spans="1:18" s="369" customFormat="1" ht="12.75">
      <c r="A96" s="673" t="s">
        <v>1346</v>
      </c>
      <c r="B96" s="214"/>
      <c r="C96" s="145"/>
      <c r="D96" s="639">
        <v>82</v>
      </c>
      <c r="E96" s="214" t="s">
        <v>1690</v>
      </c>
      <c r="F96" s="640">
        <f aca="true" t="shared" si="33" ref="F96:N96">SUM(F97:F104)</f>
        <v>0</v>
      </c>
      <c r="G96" s="640">
        <f t="shared" si="33"/>
        <v>2390</v>
      </c>
      <c r="H96" s="640">
        <f t="shared" si="33"/>
        <v>2390</v>
      </c>
      <c r="I96" s="640">
        <f t="shared" si="33"/>
        <v>0</v>
      </c>
      <c r="J96" s="640">
        <f t="shared" si="33"/>
        <v>0</v>
      </c>
      <c r="K96" s="640">
        <f t="shared" si="33"/>
        <v>0</v>
      </c>
      <c r="L96" s="641">
        <f t="shared" si="33"/>
        <v>2955</v>
      </c>
      <c r="M96" s="641">
        <f t="shared" si="33"/>
        <v>3100</v>
      </c>
      <c r="N96" s="641">
        <f t="shared" si="33"/>
        <v>3317</v>
      </c>
      <c r="O96" s="635"/>
      <c r="P96" s="636"/>
      <c r="Q96" s="368"/>
      <c r="R96" s="635"/>
    </row>
    <row r="97" spans="1:18" s="369" customFormat="1" ht="12.75">
      <c r="A97" s="673"/>
      <c r="B97" s="669" t="s">
        <v>1691</v>
      </c>
      <c r="C97" s="145"/>
      <c r="D97" s="639">
        <v>83</v>
      </c>
      <c r="E97" s="148" t="s">
        <v>1692</v>
      </c>
      <c r="F97" s="649"/>
      <c r="G97" s="649">
        <f aca="true" t="shared" si="34" ref="G97:G104">SUM(H97:K97)</f>
        <v>0</v>
      </c>
      <c r="H97" s="649"/>
      <c r="I97" s="649"/>
      <c r="J97" s="649"/>
      <c r="K97" s="649"/>
      <c r="L97" s="650"/>
      <c r="M97" s="650"/>
      <c r="N97" s="650"/>
      <c r="O97" s="635"/>
      <c r="P97" s="636"/>
      <c r="Q97" s="368"/>
      <c r="R97" s="635"/>
    </row>
    <row r="98" spans="1:18" ht="12.75">
      <c r="A98" s="673"/>
      <c r="B98" s="165" t="s">
        <v>1693</v>
      </c>
      <c r="C98" s="148"/>
      <c r="D98" s="639">
        <v>84</v>
      </c>
      <c r="E98" s="148" t="s">
        <v>1694</v>
      </c>
      <c r="F98" s="649"/>
      <c r="G98" s="649">
        <f t="shared" si="34"/>
        <v>90</v>
      </c>
      <c r="H98" s="649">
        <v>90</v>
      </c>
      <c r="I98" s="649"/>
      <c r="J98" s="649"/>
      <c r="K98" s="649"/>
      <c r="L98" s="650">
        <v>120</v>
      </c>
      <c r="M98" s="650">
        <v>126</v>
      </c>
      <c r="N98" s="650">
        <v>135</v>
      </c>
      <c r="O98" s="635"/>
      <c r="P98" s="651"/>
      <c r="R98" s="635"/>
    </row>
    <row r="99" spans="1:18" ht="12.75">
      <c r="A99" s="673"/>
      <c r="B99" s="693" t="s">
        <v>1695</v>
      </c>
      <c r="C99" s="693"/>
      <c r="D99" s="639">
        <v>85</v>
      </c>
      <c r="E99" s="694" t="s">
        <v>1696</v>
      </c>
      <c r="F99" s="695"/>
      <c r="G99" s="649">
        <f t="shared" si="34"/>
        <v>2200</v>
      </c>
      <c r="H99" s="649">
        <v>2200</v>
      </c>
      <c r="I99" s="649"/>
      <c r="J99" s="649"/>
      <c r="K99" s="649"/>
      <c r="L99" s="650">
        <v>2725</v>
      </c>
      <c r="M99" s="650">
        <v>2860</v>
      </c>
      <c r="N99" s="650">
        <v>3060</v>
      </c>
      <c r="O99" s="635"/>
      <c r="P99" s="651"/>
      <c r="R99" s="635"/>
    </row>
    <row r="100" spans="1:18" ht="12.75">
      <c r="A100" s="673"/>
      <c r="B100" s="693" t="s">
        <v>1697</v>
      </c>
      <c r="C100" s="693"/>
      <c r="D100" s="639">
        <v>86</v>
      </c>
      <c r="E100" s="694" t="s">
        <v>1698</v>
      </c>
      <c r="F100" s="695"/>
      <c r="G100" s="649">
        <f t="shared" si="34"/>
        <v>0</v>
      </c>
      <c r="H100" s="649"/>
      <c r="I100" s="649"/>
      <c r="J100" s="649"/>
      <c r="K100" s="649"/>
      <c r="L100" s="650"/>
      <c r="M100" s="650"/>
      <c r="N100" s="650"/>
      <c r="O100" s="635"/>
      <c r="P100" s="651"/>
      <c r="R100" s="635"/>
    </row>
    <row r="101" spans="1:18" ht="12.75">
      <c r="A101" s="673"/>
      <c r="B101" s="696" t="s">
        <v>1699</v>
      </c>
      <c r="C101" s="696"/>
      <c r="D101" s="639">
        <v>87</v>
      </c>
      <c r="E101" s="694" t="s">
        <v>1700</v>
      </c>
      <c r="F101" s="695"/>
      <c r="G101" s="649">
        <f t="shared" si="34"/>
        <v>0</v>
      </c>
      <c r="H101" s="649"/>
      <c r="I101" s="649"/>
      <c r="J101" s="649"/>
      <c r="K101" s="649"/>
      <c r="L101" s="650"/>
      <c r="M101" s="650"/>
      <c r="N101" s="650"/>
      <c r="O101" s="635"/>
      <c r="P101" s="651"/>
      <c r="R101" s="635"/>
    </row>
    <row r="102" spans="1:18" ht="12.75">
      <c r="A102" s="673"/>
      <c r="B102" s="148" t="s">
        <v>1701</v>
      </c>
      <c r="C102" s="148"/>
      <c r="D102" s="639">
        <v>88</v>
      </c>
      <c r="E102" s="678" t="s">
        <v>1702</v>
      </c>
      <c r="F102" s="648"/>
      <c r="G102" s="649">
        <f t="shared" si="34"/>
        <v>0</v>
      </c>
      <c r="H102" s="649"/>
      <c r="I102" s="649"/>
      <c r="J102" s="649"/>
      <c r="K102" s="649"/>
      <c r="L102" s="650"/>
      <c r="M102" s="650"/>
      <c r="N102" s="650"/>
      <c r="O102" s="635"/>
      <c r="P102" s="651"/>
      <c r="R102" s="635"/>
    </row>
    <row r="103" spans="1:18" ht="12.75">
      <c r="A103" s="673"/>
      <c r="B103" s="148" t="s">
        <v>1703</v>
      </c>
      <c r="C103" s="148"/>
      <c r="D103" s="639">
        <v>89</v>
      </c>
      <c r="E103" s="697" t="s">
        <v>1704</v>
      </c>
      <c r="F103" s="648"/>
      <c r="G103" s="649">
        <f t="shared" si="34"/>
        <v>0</v>
      </c>
      <c r="H103" s="649"/>
      <c r="I103" s="649"/>
      <c r="J103" s="649"/>
      <c r="K103" s="649"/>
      <c r="L103" s="650"/>
      <c r="M103" s="650"/>
      <c r="N103" s="650"/>
      <c r="O103" s="635"/>
      <c r="P103" s="651"/>
      <c r="R103" s="635"/>
    </row>
    <row r="104" spans="1:18" ht="12.75">
      <c r="A104" s="673"/>
      <c r="B104" s="165" t="s">
        <v>1348</v>
      </c>
      <c r="C104" s="148"/>
      <c r="D104" s="639">
        <v>90</v>
      </c>
      <c r="E104" s="148" t="s">
        <v>1705</v>
      </c>
      <c r="F104" s="649"/>
      <c r="G104" s="649">
        <f t="shared" si="34"/>
        <v>100</v>
      </c>
      <c r="H104" s="649">
        <v>100</v>
      </c>
      <c r="I104" s="649"/>
      <c r="J104" s="649"/>
      <c r="K104" s="649"/>
      <c r="L104" s="650">
        <v>110</v>
      </c>
      <c r="M104" s="650">
        <v>114</v>
      </c>
      <c r="N104" s="650">
        <v>122</v>
      </c>
      <c r="O104" s="635"/>
      <c r="P104" s="651"/>
      <c r="R104" s="635"/>
    </row>
    <row r="105" spans="1:18" s="369" customFormat="1" ht="12.75">
      <c r="A105" s="673" t="s">
        <v>1706</v>
      </c>
      <c r="B105" s="214"/>
      <c r="C105" s="145"/>
      <c r="D105" s="639">
        <v>91</v>
      </c>
      <c r="E105" s="214" t="s">
        <v>1707</v>
      </c>
      <c r="F105" s="640">
        <f aca="true" t="shared" si="35" ref="F105:N105">SUM(F106:F110)</f>
        <v>0</v>
      </c>
      <c r="G105" s="640">
        <f t="shared" si="35"/>
        <v>0</v>
      </c>
      <c r="H105" s="640">
        <f t="shared" si="35"/>
        <v>0</v>
      </c>
      <c r="I105" s="640">
        <f t="shared" si="35"/>
        <v>0</v>
      </c>
      <c r="J105" s="640">
        <f t="shared" si="35"/>
        <v>0</v>
      </c>
      <c r="K105" s="640">
        <f t="shared" si="35"/>
        <v>0</v>
      </c>
      <c r="L105" s="641">
        <f t="shared" si="35"/>
        <v>0</v>
      </c>
      <c r="M105" s="641">
        <f t="shared" si="35"/>
        <v>0</v>
      </c>
      <c r="N105" s="641">
        <f t="shared" si="35"/>
        <v>0</v>
      </c>
      <c r="O105" s="635"/>
      <c r="P105" s="636"/>
      <c r="Q105" s="368"/>
      <c r="R105" s="635"/>
    </row>
    <row r="106" spans="1:18" ht="12.75">
      <c r="A106" s="673"/>
      <c r="B106" s="165" t="s">
        <v>1708</v>
      </c>
      <c r="C106" s="148"/>
      <c r="D106" s="639">
        <v>92</v>
      </c>
      <c r="E106" s="148" t="s">
        <v>1709</v>
      </c>
      <c r="F106" s="649"/>
      <c r="G106" s="649">
        <f>SUM(H106:K106)</f>
        <v>0</v>
      </c>
      <c r="H106" s="649"/>
      <c r="I106" s="649"/>
      <c r="J106" s="649"/>
      <c r="K106" s="649"/>
      <c r="L106" s="650"/>
      <c r="M106" s="650"/>
      <c r="N106" s="650"/>
      <c r="O106" s="635"/>
      <c r="P106" s="651"/>
      <c r="R106" s="635"/>
    </row>
    <row r="107" spans="1:18" ht="27.75" customHeight="1">
      <c r="A107" s="165"/>
      <c r="B107" s="421" t="s">
        <v>1354</v>
      </c>
      <c r="C107" s="421"/>
      <c r="D107" s="639">
        <v>93</v>
      </c>
      <c r="E107" s="422" t="s">
        <v>1710</v>
      </c>
      <c r="F107" s="698"/>
      <c r="G107" s="698">
        <f>SUM(H107:K107)</f>
        <v>-9862</v>
      </c>
      <c r="H107" s="698">
        <v>-9862</v>
      </c>
      <c r="I107" s="698"/>
      <c r="J107" s="698"/>
      <c r="K107" s="698"/>
      <c r="L107" s="699">
        <v>-18235</v>
      </c>
      <c r="M107" s="699">
        <v>-17955</v>
      </c>
      <c r="N107" s="699">
        <v>-19433</v>
      </c>
      <c r="O107" s="635"/>
      <c r="P107" s="651"/>
      <c r="R107" s="635"/>
    </row>
    <row r="108" spans="1:18" ht="12.75">
      <c r="A108" s="165"/>
      <c r="B108" s="423" t="s">
        <v>1356</v>
      </c>
      <c r="C108" s="155"/>
      <c r="D108" s="639">
        <v>94</v>
      </c>
      <c r="E108" s="422" t="s">
        <v>1711</v>
      </c>
      <c r="F108" s="698"/>
      <c r="G108" s="698">
        <f>SUM(H108:K108)</f>
        <v>9862</v>
      </c>
      <c r="H108" s="698">
        <v>9862</v>
      </c>
      <c r="I108" s="698"/>
      <c r="J108" s="698"/>
      <c r="K108" s="698"/>
      <c r="L108" s="699">
        <v>18235</v>
      </c>
      <c r="M108" s="699">
        <v>17955</v>
      </c>
      <c r="N108" s="699">
        <v>19433</v>
      </c>
      <c r="O108" s="635"/>
      <c r="P108" s="651"/>
      <c r="R108" s="635"/>
    </row>
    <row r="109" spans="1:19" ht="12.75">
      <c r="A109" s="165"/>
      <c r="B109" s="679" t="s">
        <v>1712</v>
      </c>
      <c r="C109" s="148"/>
      <c r="D109" s="639">
        <v>95</v>
      </c>
      <c r="E109" s="148" t="s">
        <v>1713</v>
      </c>
      <c r="F109" s="649"/>
      <c r="G109" s="649">
        <f>SUM(H109:K109)</f>
        <v>0</v>
      </c>
      <c r="H109" s="649"/>
      <c r="I109" s="649"/>
      <c r="J109" s="649"/>
      <c r="K109" s="649"/>
      <c r="L109" s="650"/>
      <c r="M109" s="650"/>
      <c r="N109" s="650"/>
      <c r="O109" s="635"/>
      <c r="P109" s="651"/>
      <c r="R109" s="635"/>
      <c r="S109" s="700"/>
    </row>
    <row r="110" spans="1:19" ht="12.75">
      <c r="A110" s="673"/>
      <c r="B110" s="165" t="s">
        <v>1358</v>
      </c>
      <c r="C110" s="148"/>
      <c r="D110" s="639">
        <v>96</v>
      </c>
      <c r="E110" s="148" t="s">
        <v>1714</v>
      </c>
      <c r="F110" s="649"/>
      <c r="G110" s="649">
        <f>SUM(H110:K110)</f>
        <v>0</v>
      </c>
      <c r="H110" s="649"/>
      <c r="I110" s="649"/>
      <c r="J110" s="649"/>
      <c r="K110" s="649"/>
      <c r="L110" s="650"/>
      <c r="M110" s="650"/>
      <c r="N110" s="650"/>
      <c r="O110" s="635"/>
      <c r="P110" s="651"/>
      <c r="R110" s="635"/>
      <c r="S110" s="700"/>
    </row>
    <row r="111" spans="1:19" s="369" customFormat="1" ht="12.75">
      <c r="A111" s="683" t="s">
        <v>1715</v>
      </c>
      <c r="B111" s="673"/>
      <c r="C111" s="664"/>
      <c r="D111" s="639">
        <v>97</v>
      </c>
      <c r="E111" s="214" t="s">
        <v>1716</v>
      </c>
      <c r="F111" s="640">
        <f aca="true" t="shared" si="36" ref="F111:N111">SUM(F112)</f>
        <v>0</v>
      </c>
      <c r="G111" s="640">
        <f t="shared" si="36"/>
        <v>3159</v>
      </c>
      <c r="H111" s="640">
        <f t="shared" si="36"/>
        <v>3159</v>
      </c>
      <c r="I111" s="640">
        <f t="shared" si="36"/>
        <v>0</v>
      </c>
      <c r="J111" s="640">
        <f t="shared" si="36"/>
        <v>0</v>
      </c>
      <c r="K111" s="640">
        <f t="shared" si="36"/>
        <v>0</v>
      </c>
      <c r="L111" s="641">
        <f t="shared" si="36"/>
        <v>2725</v>
      </c>
      <c r="M111" s="641">
        <f t="shared" si="36"/>
        <v>2860</v>
      </c>
      <c r="N111" s="641">
        <f t="shared" si="36"/>
        <v>3060</v>
      </c>
      <c r="O111" s="635"/>
      <c r="P111" s="636"/>
      <c r="Q111" s="368"/>
      <c r="R111" s="635"/>
      <c r="S111" s="701"/>
    </row>
    <row r="112" spans="1:19" s="369" customFormat="1" ht="12.75">
      <c r="A112" s="673" t="s">
        <v>1361</v>
      </c>
      <c r="B112" s="214"/>
      <c r="C112" s="145"/>
      <c r="D112" s="639">
        <v>98</v>
      </c>
      <c r="E112" s="214" t="s">
        <v>1717</v>
      </c>
      <c r="F112" s="640">
        <f aca="true" t="shared" si="37" ref="F112:N112">SUM(F113:F117)</f>
        <v>0</v>
      </c>
      <c r="G112" s="640">
        <f t="shared" si="37"/>
        <v>3159</v>
      </c>
      <c r="H112" s="640">
        <f t="shared" si="37"/>
        <v>3159</v>
      </c>
      <c r="I112" s="640">
        <f t="shared" si="37"/>
        <v>0</v>
      </c>
      <c r="J112" s="640">
        <f t="shared" si="37"/>
        <v>0</v>
      </c>
      <c r="K112" s="640">
        <f t="shared" si="37"/>
        <v>0</v>
      </c>
      <c r="L112" s="641">
        <f t="shared" si="37"/>
        <v>2725</v>
      </c>
      <c r="M112" s="641">
        <f t="shared" si="37"/>
        <v>2860</v>
      </c>
      <c r="N112" s="641">
        <f t="shared" si="37"/>
        <v>3060</v>
      </c>
      <c r="O112" s="635"/>
      <c r="P112" s="636"/>
      <c r="Q112" s="368"/>
      <c r="R112" s="635"/>
      <c r="S112" s="701"/>
    </row>
    <row r="113" spans="1:18" ht="12.75">
      <c r="A113" s="673"/>
      <c r="B113" s="165" t="s">
        <v>1363</v>
      </c>
      <c r="C113" s="148"/>
      <c r="D113" s="639">
        <v>99</v>
      </c>
      <c r="E113" s="148" t="s">
        <v>1718</v>
      </c>
      <c r="F113" s="649"/>
      <c r="G113" s="649">
        <f>SUM(H113:K113)</f>
        <v>0</v>
      </c>
      <c r="H113" s="649"/>
      <c r="I113" s="649"/>
      <c r="J113" s="649"/>
      <c r="K113" s="649"/>
      <c r="L113" s="650"/>
      <c r="M113" s="650"/>
      <c r="N113" s="650"/>
      <c r="O113" s="635"/>
      <c r="P113" s="651"/>
      <c r="R113" s="635"/>
    </row>
    <row r="114" spans="1:18" ht="12.75">
      <c r="A114" s="673"/>
      <c r="B114" s="165" t="s">
        <v>1719</v>
      </c>
      <c r="C114" s="148"/>
      <c r="D114" s="639">
        <v>100</v>
      </c>
      <c r="E114" s="148" t="s">
        <v>1720</v>
      </c>
      <c r="F114" s="649"/>
      <c r="G114" s="649">
        <f>SUM(H114:K114)</f>
        <v>0</v>
      </c>
      <c r="H114" s="649"/>
      <c r="I114" s="649"/>
      <c r="J114" s="649"/>
      <c r="K114" s="649"/>
      <c r="L114" s="650"/>
      <c r="M114" s="650"/>
      <c r="N114" s="650"/>
      <c r="O114" s="635"/>
      <c r="P114" s="651"/>
      <c r="R114" s="635"/>
    </row>
    <row r="115" spans="1:18" ht="12.75">
      <c r="A115" s="673"/>
      <c r="B115" s="165" t="s">
        <v>1721</v>
      </c>
      <c r="C115" s="148"/>
      <c r="D115" s="639">
        <v>101</v>
      </c>
      <c r="E115" s="148" t="s">
        <v>1722</v>
      </c>
      <c r="F115" s="649"/>
      <c r="G115" s="649">
        <f>SUM(H115:K115)</f>
        <v>0</v>
      </c>
      <c r="H115" s="649"/>
      <c r="I115" s="649"/>
      <c r="J115" s="649"/>
      <c r="K115" s="649"/>
      <c r="L115" s="650"/>
      <c r="M115" s="650"/>
      <c r="N115" s="650"/>
      <c r="O115" s="635"/>
      <c r="P115" s="651"/>
      <c r="R115" s="635"/>
    </row>
    <row r="116" spans="1:18" ht="25.5" customHeight="1">
      <c r="A116" s="673"/>
      <c r="B116" s="682" t="s">
        <v>1723</v>
      </c>
      <c r="C116" s="682"/>
      <c r="D116" s="639">
        <v>102</v>
      </c>
      <c r="E116" s="148" t="s">
        <v>1724</v>
      </c>
      <c r="F116" s="649"/>
      <c r="G116" s="649">
        <f>SUM(H116:K116)</f>
        <v>659</v>
      </c>
      <c r="H116" s="649">
        <v>659</v>
      </c>
      <c r="I116" s="649"/>
      <c r="J116" s="649"/>
      <c r="K116" s="649"/>
      <c r="L116" s="650"/>
      <c r="M116" s="650"/>
      <c r="N116" s="650"/>
      <c r="O116" s="635"/>
      <c r="P116" s="651"/>
      <c r="R116" s="635"/>
    </row>
    <row r="117" spans="1:18" ht="18.75" customHeight="1">
      <c r="A117" s="673"/>
      <c r="B117" s="702" t="s">
        <v>1699</v>
      </c>
      <c r="C117" s="702"/>
      <c r="D117" s="639">
        <v>103</v>
      </c>
      <c r="E117" s="148" t="s">
        <v>1725</v>
      </c>
      <c r="F117" s="649"/>
      <c r="G117" s="649">
        <f>SUM(H117:K117)</f>
        <v>2500</v>
      </c>
      <c r="H117" s="649">
        <v>2500</v>
      </c>
      <c r="I117" s="649"/>
      <c r="J117" s="649"/>
      <c r="K117" s="649"/>
      <c r="L117" s="650">
        <v>2725</v>
      </c>
      <c r="M117" s="650">
        <v>2860</v>
      </c>
      <c r="N117" s="650">
        <v>3060</v>
      </c>
      <c r="O117" s="635"/>
      <c r="P117" s="651"/>
      <c r="R117" s="635"/>
    </row>
    <row r="118" spans="1:18" s="369" customFormat="1" ht="12.75">
      <c r="A118" s="683" t="s">
        <v>1726</v>
      </c>
      <c r="B118" s="673"/>
      <c r="C118" s="664"/>
      <c r="D118" s="639">
        <v>104</v>
      </c>
      <c r="E118" s="214" t="s">
        <v>1727</v>
      </c>
      <c r="F118" s="640">
        <f aca="true" t="shared" si="38" ref="F118:N118">SUM(F119)</f>
        <v>0</v>
      </c>
      <c r="G118" s="640">
        <f t="shared" si="38"/>
        <v>0</v>
      </c>
      <c r="H118" s="640">
        <f t="shared" si="38"/>
        <v>0</v>
      </c>
      <c r="I118" s="640">
        <f t="shared" si="38"/>
        <v>0</v>
      </c>
      <c r="J118" s="640">
        <f t="shared" si="38"/>
        <v>0</v>
      </c>
      <c r="K118" s="640">
        <f t="shared" si="38"/>
        <v>0</v>
      </c>
      <c r="L118" s="641">
        <f t="shared" si="38"/>
        <v>0</v>
      </c>
      <c r="M118" s="641">
        <f t="shared" si="38"/>
        <v>0</v>
      </c>
      <c r="N118" s="641">
        <f t="shared" si="38"/>
        <v>0</v>
      </c>
      <c r="O118" s="635"/>
      <c r="P118" s="636"/>
      <c r="Q118" s="368"/>
      <c r="R118" s="635"/>
    </row>
    <row r="119" spans="1:18" s="369" customFormat="1" ht="12.75">
      <c r="A119" s="673" t="s">
        <v>1728</v>
      </c>
      <c r="B119" s="145"/>
      <c r="C119" s="214"/>
      <c r="D119" s="639">
        <v>105</v>
      </c>
      <c r="E119" s="214" t="s">
        <v>1729</v>
      </c>
      <c r="F119" s="640">
        <f aca="true" t="shared" si="39" ref="F119:N119">SUM(F120:F127)</f>
        <v>0</v>
      </c>
      <c r="G119" s="640">
        <f t="shared" si="39"/>
        <v>0</v>
      </c>
      <c r="H119" s="640">
        <f t="shared" si="39"/>
        <v>0</v>
      </c>
      <c r="I119" s="640">
        <f t="shared" si="39"/>
        <v>0</v>
      </c>
      <c r="J119" s="640">
        <f t="shared" si="39"/>
        <v>0</v>
      </c>
      <c r="K119" s="640">
        <f t="shared" si="39"/>
        <v>0</v>
      </c>
      <c r="L119" s="641">
        <f t="shared" si="39"/>
        <v>0</v>
      </c>
      <c r="M119" s="641">
        <f t="shared" si="39"/>
        <v>0</v>
      </c>
      <c r="N119" s="641">
        <f t="shared" si="39"/>
        <v>0</v>
      </c>
      <c r="O119" s="635"/>
      <c r="P119" s="636"/>
      <c r="Q119" s="368"/>
      <c r="R119" s="635"/>
    </row>
    <row r="120" spans="1:18" ht="25.5" customHeight="1">
      <c r="A120" s="673"/>
      <c r="B120" s="682" t="s">
        <v>1730</v>
      </c>
      <c r="C120" s="682"/>
      <c r="D120" s="639">
        <v>106</v>
      </c>
      <c r="E120" s="148" t="s">
        <v>1731</v>
      </c>
      <c r="F120" s="649"/>
      <c r="G120" s="649">
        <f aca="true" t="shared" si="40" ref="G120:G127">SUM(H120:K120)</f>
        <v>0</v>
      </c>
      <c r="H120" s="649"/>
      <c r="I120" s="649"/>
      <c r="J120" s="649"/>
      <c r="K120" s="649"/>
      <c r="L120" s="650"/>
      <c r="M120" s="650"/>
      <c r="N120" s="650"/>
      <c r="O120" s="635"/>
      <c r="P120" s="651"/>
      <c r="R120" s="635"/>
    </row>
    <row r="121" spans="1:18" ht="12.75">
      <c r="A121" s="673"/>
      <c r="B121" s="165" t="s">
        <v>1732</v>
      </c>
      <c r="C121" s="148"/>
      <c r="D121" s="639">
        <v>107</v>
      </c>
      <c r="E121" s="148" t="s">
        <v>1733</v>
      </c>
      <c r="F121" s="649"/>
      <c r="G121" s="649">
        <f t="shared" si="40"/>
        <v>0</v>
      </c>
      <c r="H121" s="649"/>
      <c r="I121" s="649"/>
      <c r="J121" s="649"/>
      <c r="K121" s="649"/>
      <c r="L121" s="650"/>
      <c r="M121" s="650"/>
      <c r="N121" s="650"/>
      <c r="O121" s="635"/>
      <c r="P121" s="651"/>
      <c r="R121" s="635"/>
    </row>
    <row r="122" spans="1:18" ht="12.75">
      <c r="A122" s="673"/>
      <c r="B122" s="165" t="s">
        <v>1734</v>
      </c>
      <c r="C122" s="148"/>
      <c r="D122" s="639">
        <v>108</v>
      </c>
      <c r="E122" s="148" t="s">
        <v>1735</v>
      </c>
      <c r="F122" s="703" t="s">
        <v>1736</v>
      </c>
      <c r="G122" s="649">
        <f t="shared" si="40"/>
        <v>0</v>
      </c>
      <c r="H122" s="703" t="s">
        <v>1736</v>
      </c>
      <c r="I122" s="703" t="s">
        <v>1736</v>
      </c>
      <c r="J122" s="703" t="s">
        <v>1736</v>
      </c>
      <c r="K122" s="703" t="s">
        <v>1736</v>
      </c>
      <c r="L122" s="704" t="s">
        <v>1736</v>
      </c>
      <c r="M122" s="704" t="s">
        <v>1736</v>
      </c>
      <c r="N122" s="704" t="s">
        <v>1736</v>
      </c>
      <c r="O122" s="635"/>
      <c r="P122" s="651"/>
      <c r="R122" s="635"/>
    </row>
    <row r="123" spans="1:18" ht="12.75">
      <c r="A123" s="673"/>
      <c r="B123" s="165" t="s">
        <v>1737</v>
      </c>
      <c r="C123" s="148"/>
      <c r="D123" s="639">
        <v>109</v>
      </c>
      <c r="E123" s="148" t="s">
        <v>1738</v>
      </c>
      <c r="F123" s="703" t="s">
        <v>1736</v>
      </c>
      <c r="G123" s="649">
        <f t="shared" si="40"/>
        <v>0</v>
      </c>
      <c r="H123" s="703" t="s">
        <v>1736</v>
      </c>
      <c r="I123" s="703" t="s">
        <v>1736</v>
      </c>
      <c r="J123" s="703" t="s">
        <v>1736</v>
      </c>
      <c r="K123" s="703" t="s">
        <v>1736</v>
      </c>
      <c r="L123" s="704" t="s">
        <v>1736</v>
      </c>
      <c r="M123" s="704" t="s">
        <v>1736</v>
      </c>
      <c r="N123" s="704" t="s">
        <v>1736</v>
      </c>
      <c r="O123" s="635"/>
      <c r="P123" s="651"/>
      <c r="R123" s="635"/>
    </row>
    <row r="124" spans="1:18" ht="12.75">
      <c r="A124" s="673"/>
      <c r="B124" s="682" t="s">
        <v>1739</v>
      </c>
      <c r="C124" s="682"/>
      <c r="D124" s="639">
        <v>110</v>
      </c>
      <c r="E124" s="148" t="s">
        <v>1740</v>
      </c>
      <c r="F124" s="703"/>
      <c r="G124" s="649">
        <f t="shared" si="40"/>
        <v>0</v>
      </c>
      <c r="H124" s="703" t="s">
        <v>1736</v>
      </c>
      <c r="I124" s="703" t="s">
        <v>1736</v>
      </c>
      <c r="J124" s="703" t="s">
        <v>1736</v>
      </c>
      <c r="K124" s="703" t="s">
        <v>1736</v>
      </c>
      <c r="L124" s="704" t="s">
        <v>1736</v>
      </c>
      <c r="M124" s="704" t="s">
        <v>1736</v>
      </c>
      <c r="N124" s="704" t="s">
        <v>1736</v>
      </c>
      <c r="O124" s="635"/>
      <c r="P124" s="651"/>
      <c r="R124" s="635"/>
    </row>
    <row r="125" spans="1:18" ht="12.75">
      <c r="A125" s="673"/>
      <c r="B125" s="682" t="s">
        <v>1741</v>
      </c>
      <c r="C125" s="682"/>
      <c r="D125" s="639">
        <v>111</v>
      </c>
      <c r="E125" s="148" t="s">
        <v>1742</v>
      </c>
      <c r="F125" s="703"/>
      <c r="G125" s="649">
        <f t="shared" si="40"/>
        <v>0</v>
      </c>
      <c r="H125" s="703" t="s">
        <v>1736</v>
      </c>
      <c r="I125" s="703" t="s">
        <v>1736</v>
      </c>
      <c r="J125" s="703" t="s">
        <v>1736</v>
      </c>
      <c r="K125" s="703" t="s">
        <v>1736</v>
      </c>
      <c r="L125" s="704" t="s">
        <v>1736</v>
      </c>
      <c r="M125" s="704" t="s">
        <v>1736</v>
      </c>
      <c r="N125" s="704" t="s">
        <v>1736</v>
      </c>
      <c r="O125" s="635"/>
      <c r="P125" s="651"/>
      <c r="R125" s="635"/>
    </row>
    <row r="126" spans="1:18" ht="12.75" customHeight="1">
      <c r="A126" s="673"/>
      <c r="B126" s="705" t="s">
        <v>1743</v>
      </c>
      <c r="C126" s="705"/>
      <c r="D126" s="639">
        <v>112</v>
      </c>
      <c r="E126" s="148" t="s">
        <v>1744</v>
      </c>
      <c r="F126" s="703"/>
      <c r="G126" s="649">
        <f t="shared" si="40"/>
        <v>0</v>
      </c>
      <c r="H126" s="649"/>
      <c r="I126" s="649"/>
      <c r="J126" s="649"/>
      <c r="K126" s="649"/>
      <c r="L126" s="650"/>
      <c r="M126" s="650"/>
      <c r="N126" s="650"/>
      <c r="O126" s="635"/>
      <c r="P126" s="651"/>
      <c r="R126" s="635"/>
    </row>
    <row r="127" spans="1:18" ht="12.75">
      <c r="A127" s="673"/>
      <c r="B127" s="165" t="s">
        <v>1745</v>
      </c>
      <c r="C127" s="148"/>
      <c r="D127" s="639">
        <v>113</v>
      </c>
      <c r="E127" s="148" t="s">
        <v>1746</v>
      </c>
      <c r="F127" s="649"/>
      <c r="G127" s="649">
        <f t="shared" si="40"/>
        <v>0</v>
      </c>
      <c r="H127" s="649"/>
      <c r="I127" s="649"/>
      <c r="J127" s="649"/>
      <c r="K127" s="649"/>
      <c r="L127" s="650"/>
      <c r="M127" s="650"/>
      <c r="N127" s="650"/>
      <c r="O127" s="635"/>
      <c r="P127" s="651"/>
      <c r="R127" s="635"/>
    </row>
    <row r="128" spans="1:18" s="369" customFormat="1" ht="12.75">
      <c r="A128" s="644" t="s">
        <v>1747</v>
      </c>
      <c r="B128" s="145"/>
      <c r="C128" s="145"/>
      <c r="D128" s="639">
        <v>114</v>
      </c>
      <c r="E128" s="214" t="s">
        <v>1748</v>
      </c>
      <c r="F128" s="640">
        <f aca="true" t="shared" si="41" ref="F128:N128">SUM(F129)</f>
        <v>0</v>
      </c>
      <c r="G128" s="640">
        <f t="shared" si="41"/>
        <v>4410</v>
      </c>
      <c r="H128" s="640">
        <f t="shared" si="41"/>
        <v>4410</v>
      </c>
      <c r="I128" s="640">
        <f t="shared" si="41"/>
        <v>0</v>
      </c>
      <c r="J128" s="640">
        <f t="shared" si="41"/>
        <v>0</v>
      </c>
      <c r="K128" s="640">
        <f t="shared" si="41"/>
        <v>0</v>
      </c>
      <c r="L128" s="641">
        <f t="shared" si="41"/>
        <v>2035</v>
      </c>
      <c r="M128" s="641">
        <f t="shared" si="41"/>
        <v>2122</v>
      </c>
      <c r="N128" s="641">
        <f t="shared" si="41"/>
        <v>2240</v>
      </c>
      <c r="O128" s="635"/>
      <c r="P128" s="636"/>
      <c r="Q128" s="368"/>
      <c r="R128" s="635"/>
    </row>
    <row r="129" spans="1:18" s="369" customFormat="1" ht="12.75">
      <c r="A129" s="644" t="s">
        <v>1749</v>
      </c>
      <c r="B129" s="450"/>
      <c r="C129" s="490"/>
      <c r="D129" s="639">
        <v>115</v>
      </c>
      <c r="E129" s="214" t="s">
        <v>1750</v>
      </c>
      <c r="F129" s="640">
        <f aca="true" t="shared" si="42" ref="F129:N129">SUM(F130,F181)</f>
        <v>0</v>
      </c>
      <c r="G129" s="640">
        <f t="shared" si="42"/>
        <v>4410</v>
      </c>
      <c r="H129" s="640">
        <f t="shared" si="42"/>
        <v>4410</v>
      </c>
      <c r="I129" s="640">
        <f t="shared" si="42"/>
        <v>0</v>
      </c>
      <c r="J129" s="640">
        <f t="shared" si="42"/>
        <v>0</v>
      </c>
      <c r="K129" s="640">
        <f t="shared" si="42"/>
        <v>0</v>
      </c>
      <c r="L129" s="641">
        <f t="shared" si="42"/>
        <v>2035</v>
      </c>
      <c r="M129" s="641">
        <f t="shared" si="42"/>
        <v>2122</v>
      </c>
      <c r="N129" s="641">
        <f t="shared" si="42"/>
        <v>2240</v>
      </c>
      <c r="O129" s="635"/>
      <c r="P129" s="636"/>
      <c r="Q129" s="368"/>
      <c r="R129" s="635"/>
    </row>
    <row r="130" spans="1:18" s="369" customFormat="1" ht="42.75" customHeight="1">
      <c r="A130" s="706" t="s">
        <v>674</v>
      </c>
      <c r="B130" s="707"/>
      <c r="C130" s="708"/>
      <c r="D130" s="639">
        <v>116</v>
      </c>
      <c r="E130" s="214" t="s">
        <v>1751</v>
      </c>
      <c r="F130" s="640">
        <f aca="true" t="shared" si="43" ref="F130:N130">F131+F132+F133+F137+F138+F139+F140+F141+F145+F146+F150+F151+F152+F153+F154+F155+F156+F157+F158+F159+F160+F161+F162+F163+F164+F165+F166+F169+F170+F171+F172+F173+F174+F175+F176+F179+F180</f>
        <v>0</v>
      </c>
      <c r="G130" s="640">
        <f t="shared" si="43"/>
        <v>4410</v>
      </c>
      <c r="H130" s="640">
        <f t="shared" si="43"/>
        <v>4410</v>
      </c>
      <c r="I130" s="640">
        <f t="shared" si="43"/>
        <v>0</v>
      </c>
      <c r="J130" s="640">
        <f t="shared" si="43"/>
        <v>0</v>
      </c>
      <c r="K130" s="640">
        <f t="shared" si="43"/>
        <v>0</v>
      </c>
      <c r="L130" s="640">
        <f t="shared" si="43"/>
        <v>2035</v>
      </c>
      <c r="M130" s="640">
        <f t="shared" si="43"/>
        <v>2122</v>
      </c>
      <c r="N130" s="640">
        <f t="shared" si="43"/>
        <v>2240</v>
      </c>
      <c r="O130" s="635"/>
      <c r="P130" s="636"/>
      <c r="Q130" s="368"/>
      <c r="R130" s="635"/>
    </row>
    <row r="131" spans="1:18" ht="12.75">
      <c r="A131" s="145"/>
      <c r="B131" s="165" t="s">
        <v>1752</v>
      </c>
      <c r="C131" s="148"/>
      <c r="D131" s="639">
        <v>117</v>
      </c>
      <c r="E131" s="148" t="s">
        <v>0</v>
      </c>
      <c r="F131" s="649"/>
      <c r="G131" s="649">
        <f aca="true" t="shared" si="44" ref="G131:G140">SUM(H131:K131)</f>
        <v>0</v>
      </c>
      <c r="H131" s="649"/>
      <c r="I131" s="649"/>
      <c r="J131" s="649"/>
      <c r="K131" s="649"/>
      <c r="L131" s="650"/>
      <c r="M131" s="650"/>
      <c r="N131" s="650"/>
      <c r="O131" s="635"/>
      <c r="P131" s="651"/>
      <c r="R131" s="635"/>
    </row>
    <row r="132" spans="1:18" ht="12.75">
      <c r="A132" s="145"/>
      <c r="B132" s="165" t="s">
        <v>1</v>
      </c>
      <c r="C132" s="148"/>
      <c r="D132" s="639">
        <v>118</v>
      </c>
      <c r="E132" s="148" t="s">
        <v>2</v>
      </c>
      <c r="F132" s="649"/>
      <c r="G132" s="649">
        <f t="shared" si="44"/>
        <v>0</v>
      </c>
      <c r="H132" s="649"/>
      <c r="I132" s="649"/>
      <c r="J132" s="649"/>
      <c r="K132" s="649"/>
      <c r="L132" s="650"/>
      <c r="M132" s="650"/>
      <c r="N132" s="650"/>
      <c r="O132" s="635"/>
      <c r="P132" s="651"/>
      <c r="R132" s="635"/>
    </row>
    <row r="133" spans="1:18" ht="12.75">
      <c r="A133" s="145"/>
      <c r="B133" s="682" t="s">
        <v>3</v>
      </c>
      <c r="C133" s="682"/>
      <c r="D133" s="639">
        <v>119</v>
      </c>
      <c r="E133" s="148" t="s">
        <v>4</v>
      </c>
      <c r="F133" s="649">
        <f>SUM(F134:F136)</f>
        <v>0</v>
      </c>
      <c r="G133" s="649">
        <f t="shared" si="44"/>
        <v>0</v>
      </c>
      <c r="H133" s="649">
        <f aca="true" t="shared" si="45" ref="H133:N133">SUM(H134:H136)</f>
        <v>0</v>
      </c>
      <c r="I133" s="649">
        <f t="shared" si="45"/>
        <v>0</v>
      </c>
      <c r="J133" s="649">
        <f t="shared" si="45"/>
        <v>0</v>
      </c>
      <c r="K133" s="649">
        <f t="shared" si="45"/>
        <v>0</v>
      </c>
      <c r="L133" s="650">
        <f t="shared" si="45"/>
        <v>0</v>
      </c>
      <c r="M133" s="650">
        <f t="shared" si="45"/>
        <v>0</v>
      </c>
      <c r="N133" s="650">
        <f t="shared" si="45"/>
        <v>0</v>
      </c>
      <c r="O133" s="635"/>
      <c r="P133" s="651"/>
      <c r="R133" s="635"/>
    </row>
    <row r="134" spans="1:18" ht="25.5">
      <c r="A134" s="145"/>
      <c r="B134" s="709"/>
      <c r="C134" s="710" t="s">
        <v>5</v>
      </c>
      <c r="D134" s="639">
        <v>120</v>
      </c>
      <c r="E134" s="711" t="s">
        <v>6</v>
      </c>
      <c r="F134" s="712"/>
      <c r="G134" s="649">
        <f t="shared" si="44"/>
        <v>0</v>
      </c>
      <c r="H134" s="649"/>
      <c r="I134" s="649"/>
      <c r="J134" s="649"/>
      <c r="K134" s="649"/>
      <c r="L134" s="650"/>
      <c r="M134" s="650"/>
      <c r="N134" s="650"/>
      <c r="O134" s="635"/>
      <c r="P134" s="651"/>
      <c r="R134" s="635"/>
    </row>
    <row r="135" spans="1:18" ht="12.75">
      <c r="A135" s="145"/>
      <c r="B135" s="709"/>
      <c r="C135" s="713" t="s">
        <v>7</v>
      </c>
      <c r="D135" s="639">
        <v>121</v>
      </c>
      <c r="E135" s="714" t="s">
        <v>8</v>
      </c>
      <c r="F135" s="715"/>
      <c r="G135" s="649">
        <f t="shared" si="44"/>
        <v>0</v>
      </c>
      <c r="H135" s="649"/>
      <c r="I135" s="649"/>
      <c r="J135" s="649"/>
      <c r="K135" s="649"/>
      <c r="L135" s="650"/>
      <c r="M135" s="650"/>
      <c r="N135" s="650"/>
      <c r="O135" s="635"/>
      <c r="P135" s="651"/>
      <c r="R135" s="635"/>
    </row>
    <row r="136" spans="1:18" ht="12.75">
      <c r="A136" s="145"/>
      <c r="B136" s="709"/>
      <c r="C136" s="713" t="s">
        <v>9</v>
      </c>
      <c r="D136" s="639">
        <v>122</v>
      </c>
      <c r="E136" s="714" t="s">
        <v>10</v>
      </c>
      <c r="F136" s="715"/>
      <c r="G136" s="649">
        <f t="shared" si="44"/>
        <v>0</v>
      </c>
      <c r="H136" s="649"/>
      <c r="I136" s="649"/>
      <c r="J136" s="649"/>
      <c r="K136" s="649"/>
      <c r="L136" s="650"/>
      <c r="M136" s="650"/>
      <c r="N136" s="650"/>
      <c r="O136" s="635"/>
      <c r="P136" s="651"/>
      <c r="R136" s="635"/>
    </row>
    <row r="137" spans="1:18" ht="24" customHeight="1">
      <c r="A137" s="145"/>
      <c r="B137" s="716" t="s">
        <v>11</v>
      </c>
      <c r="C137" s="716"/>
      <c r="D137" s="639">
        <v>123</v>
      </c>
      <c r="E137" s="717" t="s">
        <v>12</v>
      </c>
      <c r="F137" s="715"/>
      <c r="G137" s="649">
        <f t="shared" si="44"/>
        <v>0</v>
      </c>
      <c r="H137" s="649"/>
      <c r="I137" s="649"/>
      <c r="J137" s="649"/>
      <c r="K137" s="649"/>
      <c r="L137" s="650"/>
      <c r="M137" s="650"/>
      <c r="N137" s="650"/>
      <c r="O137" s="635"/>
      <c r="P137" s="651"/>
      <c r="R137" s="635"/>
    </row>
    <row r="138" spans="1:18" ht="24" customHeight="1">
      <c r="A138" s="145"/>
      <c r="B138" s="682" t="s">
        <v>13</v>
      </c>
      <c r="C138" s="682"/>
      <c r="D138" s="639">
        <v>124</v>
      </c>
      <c r="E138" s="148" t="s">
        <v>14</v>
      </c>
      <c r="F138" s="649"/>
      <c r="G138" s="649">
        <f t="shared" si="44"/>
        <v>0</v>
      </c>
      <c r="H138" s="649"/>
      <c r="I138" s="649"/>
      <c r="J138" s="649"/>
      <c r="K138" s="649"/>
      <c r="L138" s="650"/>
      <c r="M138" s="650"/>
      <c r="N138" s="650"/>
      <c r="O138" s="635"/>
      <c r="P138" s="651"/>
      <c r="R138" s="635"/>
    </row>
    <row r="139" spans="1:18" ht="23.25" customHeight="1">
      <c r="A139" s="145"/>
      <c r="B139" s="682" t="s">
        <v>15</v>
      </c>
      <c r="C139" s="682"/>
      <c r="D139" s="639">
        <v>125</v>
      </c>
      <c r="E139" s="148" t="s">
        <v>16</v>
      </c>
      <c r="F139" s="649"/>
      <c r="G139" s="649">
        <f t="shared" si="44"/>
        <v>0</v>
      </c>
      <c r="H139" s="649"/>
      <c r="I139" s="649"/>
      <c r="J139" s="649"/>
      <c r="K139" s="649"/>
      <c r="L139" s="650"/>
      <c r="M139" s="650"/>
      <c r="N139" s="650"/>
      <c r="O139" s="635"/>
      <c r="P139" s="651"/>
      <c r="R139" s="635"/>
    </row>
    <row r="140" spans="1:18" ht="13.5" customHeight="1">
      <c r="A140" s="145"/>
      <c r="B140" s="682" t="s">
        <v>17</v>
      </c>
      <c r="C140" s="682"/>
      <c r="D140" s="639">
        <v>126</v>
      </c>
      <c r="E140" s="148" t="s">
        <v>18</v>
      </c>
      <c r="F140" s="649"/>
      <c r="G140" s="649">
        <f t="shared" si="44"/>
        <v>0</v>
      </c>
      <c r="H140" s="703"/>
      <c r="I140" s="703"/>
      <c r="J140" s="703"/>
      <c r="K140" s="703"/>
      <c r="L140" s="704"/>
      <c r="M140" s="704"/>
      <c r="N140" s="704"/>
      <c r="O140" s="635"/>
      <c r="P140" s="651"/>
      <c r="R140" s="635"/>
    </row>
    <row r="141" spans="1:18" ht="24" customHeight="1">
      <c r="A141" s="145"/>
      <c r="B141" s="718" t="s">
        <v>19</v>
      </c>
      <c r="C141" s="718"/>
      <c r="D141" s="639">
        <v>127</v>
      </c>
      <c r="E141" s="148" t="s">
        <v>20</v>
      </c>
      <c r="F141" s="649">
        <f aca="true" t="shared" si="46" ref="F141:N141">SUM(F142:F144)</f>
        <v>0</v>
      </c>
      <c r="G141" s="649">
        <f t="shared" si="46"/>
        <v>0</v>
      </c>
      <c r="H141" s="649">
        <f t="shared" si="46"/>
        <v>0</v>
      </c>
      <c r="I141" s="649">
        <f t="shared" si="46"/>
        <v>0</v>
      </c>
      <c r="J141" s="649">
        <f t="shared" si="46"/>
        <v>0</v>
      </c>
      <c r="K141" s="649">
        <f t="shared" si="46"/>
        <v>0</v>
      </c>
      <c r="L141" s="650">
        <f t="shared" si="46"/>
        <v>0</v>
      </c>
      <c r="M141" s="650">
        <f t="shared" si="46"/>
        <v>0</v>
      </c>
      <c r="N141" s="650">
        <f t="shared" si="46"/>
        <v>0</v>
      </c>
      <c r="O141" s="635"/>
      <c r="P141" s="651"/>
      <c r="R141" s="635"/>
    </row>
    <row r="142" spans="1:18" ht="25.5">
      <c r="A142" s="145"/>
      <c r="B142" s="709"/>
      <c r="C142" s="719" t="s">
        <v>21</v>
      </c>
      <c r="D142" s="639">
        <v>128</v>
      </c>
      <c r="E142" s="714" t="s">
        <v>22</v>
      </c>
      <c r="F142" s="715"/>
      <c r="G142" s="649">
        <f>SUM(H142:K142)</f>
        <v>0</v>
      </c>
      <c r="H142" s="649"/>
      <c r="I142" s="649"/>
      <c r="J142" s="649"/>
      <c r="K142" s="649"/>
      <c r="L142" s="650"/>
      <c r="M142" s="650"/>
      <c r="N142" s="650"/>
      <c r="O142" s="635"/>
      <c r="P142" s="651"/>
      <c r="R142" s="635"/>
    </row>
    <row r="143" spans="1:18" ht="25.5">
      <c r="A143" s="145"/>
      <c r="B143" s="709"/>
      <c r="C143" s="719" t="s">
        <v>23</v>
      </c>
      <c r="D143" s="639">
        <v>129</v>
      </c>
      <c r="E143" s="714" t="s">
        <v>24</v>
      </c>
      <c r="F143" s="715"/>
      <c r="G143" s="649">
        <f>SUM(H143:K143)</f>
        <v>0</v>
      </c>
      <c r="H143" s="649"/>
      <c r="I143" s="649"/>
      <c r="J143" s="649"/>
      <c r="K143" s="649"/>
      <c r="L143" s="650"/>
      <c r="M143" s="650"/>
      <c r="N143" s="650"/>
      <c r="O143" s="635"/>
      <c r="P143" s="651"/>
      <c r="R143" s="635"/>
    </row>
    <row r="144" spans="1:18" ht="25.5">
      <c r="A144" s="145"/>
      <c r="B144" s="709"/>
      <c r="C144" s="719" t="s">
        <v>25</v>
      </c>
      <c r="D144" s="639">
        <v>130</v>
      </c>
      <c r="E144" s="714" t="s">
        <v>26</v>
      </c>
      <c r="F144" s="715"/>
      <c r="G144" s="649">
        <f>SUM(H144:K144)</f>
        <v>0</v>
      </c>
      <c r="H144" s="649"/>
      <c r="I144" s="649"/>
      <c r="J144" s="649"/>
      <c r="K144" s="649"/>
      <c r="L144" s="650"/>
      <c r="M144" s="650"/>
      <c r="N144" s="650"/>
      <c r="O144" s="635"/>
      <c r="P144" s="651"/>
      <c r="R144" s="635"/>
    </row>
    <row r="145" spans="1:18" ht="13.5" customHeight="1">
      <c r="A145" s="145"/>
      <c r="B145" s="718" t="s">
        <v>27</v>
      </c>
      <c r="C145" s="718"/>
      <c r="D145" s="639">
        <v>131</v>
      </c>
      <c r="E145" s="717" t="s">
        <v>28</v>
      </c>
      <c r="F145" s="720"/>
      <c r="G145" s="649">
        <f>SUM(H145:K145)</f>
        <v>0</v>
      </c>
      <c r="H145" s="649"/>
      <c r="I145" s="649"/>
      <c r="J145" s="649"/>
      <c r="K145" s="649"/>
      <c r="L145" s="650"/>
      <c r="M145" s="650"/>
      <c r="N145" s="650"/>
      <c r="O145" s="635"/>
      <c r="P145" s="651"/>
      <c r="R145" s="635"/>
    </row>
    <row r="146" spans="1:18" ht="13.5" customHeight="1">
      <c r="A146" s="145"/>
      <c r="B146" s="718" t="s">
        <v>29</v>
      </c>
      <c r="C146" s="718"/>
      <c r="D146" s="639">
        <v>132</v>
      </c>
      <c r="E146" s="717" t="s">
        <v>30</v>
      </c>
      <c r="F146" s="720"/>
      <c r="G146" s="649">
        <f>SUM(G147:G149)</f>
        <v>0</v>
      </c>
      <c r="H146" s="649"/>
      <c r="I146" s="649"/>
      <c r="J146" s="649"/>
      <c r="K146" s="649"/>
      <c r="L146" s="650"/>
      <c r="M146" s="650"/>
      <c r="N146" s="650"/>
      <c r="O146" s="635"/>
      <c r="P146" s="651"/>
      <c r="R146" s="635"/>
    </row>
    <row r="147" spans="1:18" ht="30" customHeight="1">
      <c r="A147" s="145"/>
      <c r="B147" s="721"/>
      <c r="C147" s="719" t="s">
        <v>31</v>
      </c>
      <c r="D147" s="639">
        <v>133</v>
      </c>
      <c r="E147" s="714" t="s">
        <v>32</v>
      </c>
      <c r="F147" s="715"/>
      <c r="G147" s="649">
        <f aca="true" t="shared" si="47" ref="G147:G165">SUM(H147:K147)</f>
        <v>0</v>
      </c>
      <c r="H147" s="649"/>
      <c r="I147" s="649"/>
      <c r="J147" s="649"/>
      <c r="K147" s="649"/>
      <c r="L147" s="650"/>
      <c r="M147" s="650"/>
      <c r="N147" s="650"/>
      <c r="O147" s="635"/>
      <c r="P147" s="651"/>
      <c r="R147" s="635"/>
    </row>
    <row r="148" spans="1:18" ht="27.75" customHeight="1">
      <c r="A148" s="145"/>
      <c r="B148" s="721"/>
      <c r="C148" s="719" t="s">
        <v>33</v>
      </c>
      <c r="D148" s="639">
        <v>134</v>
      </c>
      <c r="E148" s="714" t="s">
        <v>34</v>
      </c>
      <c r="F148" s="715"/>
      <c r="G148" s="649">
        <f t="shared" si="47"/>
        <v>0</v>
      </c>
      <c r="H148" s="649"/>
      <c r="I148" s="649"/>
      <c r="J148" s="649"/>
      <c r="K148" s="649"/>
      <c r="L148" s="650"/>
      <c r="M148" s="650"/>
      <c r="N148" s="650"/>
      <c r="O148" s="635"/>
      <c r="P148" s="651"/>
      <c r="R148" s="635"/>
    </row>
    <row r="149" spans="1:18" ht="27" customHeight="1">
      <c r="A149" s="145"/>
      <c r="B149" s="721"/>
      <c r="C149" s="719" t="s">
        <v>35</v>
      </c>
      <c r="D149" s="639">
        <v>135</v>
      </c>
      <c r="E149" s="714" t="s">
        <v>36</v>
      </c>
      <c r="F149" s="715"/>
      <c r="G149" s="649">
        <f t="shared" si="47"/>
        <v>0</v>
      </c>
      <c r="H149" s="649"/>
      <c r="I149" s="649"/>
      <c r="J149" s="649"/>
      <c r="K149" s="649"/>
      <c r="L149" s="650"/>
      <c r="M149" s="650"/>
      <c r="N149" s="650"/>
      <c r="O149" s="635"/>
      <c r="P149" s="651"/>
      <c r="R149" s="635"/>
    </row>
    <row r="150" spans="1:18" ht="27" customHeight="1">
      <c r="A150" s="145"/>
      <c r="B150" s="682" t="s">
        <v>37</v>
      </c>
      <c r="C150" s="682"/>
      <c r="D150" s="639">
        <v>136</v>
      </c>
      <c r="E150" s="148" t="s">
        <v>38</v>
      </c>
      <c r="F150" s="649"/>
      <c r="G150" s="649">
        <f t="shared" si="47"/>
        <v>0</v>
      </c>
      <c r="H150" s="649"/>
      <c r="I150" s="722"/>
      <c r="J150" s="649"/>
      <c r="K150" s="150"/>
      <c r="L150" s="723"/>
      <c r="M150" s="723"/>
      <c r="N150" s="723"/>
      <c r="O150" s="635"/>
      <c r="P150" s="651"/>
      <c r="R150" s="635"/>
    </row>
    <row r="151" spans="1:18" ht="24" customHeight="1">
      <c r="A151" s="145"/>
      <c r="B151" s="718" t="s">
        <v>39</v>
      </c>
      <c r="C151" s="718"/>
      <c r="D151" s="639">
        <v>137</v>
      </c>
      <c r="E151" s="148" t="s">
        <v>40</v>
      </c>
      <c r="F151" s="649"/>
      <c r="G151" s="649">
        <f t="shared" si="47"/>
        <v>2500</v>
      </c>
      <c r="H151" s="649">
        <v>2500</v>
      </c>
      <c r="I151" s="722"/>
      <c r="J151" s="649"/>
      <c r="K151" s="150"/>
      <c r="L151" s="723"/>
      <c r="M151" s="723"/>
      <c r="N151" s="723"/>
      <c r="O151" s="635"/>
      <c r="P151" s="651"/>
      <c r="R151" s="635"/>
    </row>
    <row r="152" spans="1:18" ht="12.75">
      <c r="A152" s="145"/>
      <c r="B152" s="165" t="s">
        <v>41</v>
      </c>
      <c r="C152" s="148"/>
      <c r="D152" s="639">
        <v>138</v>
      </c>
      <c r="E152" s="148" t="s">
        <v>42</v>
      </c>
      <c r="F152" s="649"/>
      <c r="G152" s="649">
        <f t="shared" si="47"/>
        <v>0</v>
      </c>
      <c r="H152" s="649"/>
      <c r="I152" s="649"/>
      <c r="J152" s="649"/>
      <c r="K152" s="649"/>
      <c r="L152" s="650"/>
      <c r="M152" s="650"/>
      <c r="N152" s="650"/>
      <c r="O152" s="635"/>
      <c r="P152" s="651"/>
      <c r="R152" s="635"/>
    </row>
    <row r="153" spans="1:18" ht="12.75">
      <c r="A153" s="145"/>
      <c r="B153" s="165" t="s">
        <v>43</v>
      </c>
      <c r="C153" s="148"/>
      <c r="D153" s="639">
        <v>139</v>
      </c>
      <c r="E153" s="148" t="s">
        <v>44</v>
      </c>
      <c r="F153" s="649"/>
      <c r="G153" s="649">
        <f t="shared" si="47"/>
        <v>0</v>
      </c>
      <c r="H153" s="703"/>
      <c r="I153" s="703"/>
      <c r="J153" s="703"/>
      <c r="K153" s="703"/>
      <c r="L153" s="704"/>
      <c r="M153" s="704"/>
      <c r="N153" s="704"/>
      <c r="O153" s="635"/>
      <c r="P153" s="651"/>
      <c r="R153" s="635"/>
    </row>
    <row r="154" spans="1:18" ht="12.75">
      <c r="A154" s="145"/>
      <c r="B154" s="165" t="s">
        <v>45</v>
      </c>
      <c r="C154" s="148"/>
      <c r="D154" s="639">
        <v>140</v>
      </c>
      <c r="E154" s="148" t="s">
        <v>46</v>
      </c>
      <c r="F154" s="649"/>
      <c r="G154" s="649">
        <f t="shared" si="47"/>
        <v>0</v>
      </c>
      <c r="H154" s="649"/>
      <c r="I154" s="649"/>
      <c r="J154" s="649"/>
      <c r="K154" s="649"/>
      <c r="L154" s="650"/>
      <c r="M154" s="650"/>
      <c r="N154" s="650"/>
      <c r="O154" s="635"/>
      <c r="P154" s="651"/>
      <c r="R154" s="635"/>
    </row>
    <row r="155" spans="1:18" ht="12.75">
      <c r="A155" s="145"/>
      <c r="B155" s="165" t="s">
        <v>47</v>
      </c>
      <c r="C155" s="724"/>
      <c r="D155" s="639">
        <v>141</v>
      </c>
      <c r="E155" s="148" t="s">
        <v>48</v>
      </c>
      <c r="F155" s="649"/>
      <c r="G155" s="649">
        <f t="shared" si="47"/>
        <v>0</v>
      </c>
      <c r="H155" s="649"/>
      <c r="I155" s="649"/>
      <c r="J155" s="649"/>
      <c r="K155" s="649"/>
      <c r="L155" s="650"/>
      <c r="M155" s="650"/>
      <c r="N155" s="650"/>
      <c r="O155" s="635"/>
      <c r="P155" s="651"/>
      <c r="R155" s="635"/>
    </row>
    <row r="156" spans="1:18" ht="12.75">
      <c r="A156" s="145"/>
      <c r="B156" s="165" t="s">
        <v>49</v>
      </c>
      <c r="C156" s="724"/>
      <c r="D156" s="639">
        <v>142</v>
      </c>
      <c r="E156" s="148" t="s">
        <v>50</v>
      </c>
      <c r="F156" s="649"/>
      <c r="G156" s="649">
        <f t="shared" si="47"/>
        <v>0</v>
      </c>
      <c r="H156" s="703"/>
      <c r="I156" s="703"/>
      <c r="J156" s="703"/>
      <c r="K156" s="703"/>
      <c r="L156" s="704"/>
      <c r="M156" s="704"/>
      <c r="N156" s="704"/>
      <c r="O156" s="635"/>
      <c r="P156" s="651"/>
      <c r="R156" s="635"/>
    </row>
    <row r="157" spans="1:18" ht="12.75">
      <c r="A157" s="145"/>
      <c r="B157" s="165" t="s">
        <v>51</v>
      </c>
      <c r="C157" s="724"/>
      <c r="D157" s="639">
        <v>143</v>
      </c>
      <c r="E157" s="148" t="s">
        <v>52</v>
      </c>
      <c r="F157" s="649"/>
      <c r="G157" s="649">
        <f t="shared" si="47"/>
        <v>300</v>
      </c>
      <c r="H157" s="649">
        <v>300</v>
      </c>
      <c r="I157" s="649"/>
      <c r="J157" s="649"/>
      <c r="K157" s="649"/>
      <c r="L157" s="650">
        <v>280</v>
      </c>
      <c r="M157" s="650">
        <v>280</v>
      </c>
      <c r="N157" s="650">
        <v>270</v>
      </c>
      <c r="O157" s="635"/>
      <c r="P157" s="651"/>
      <c r="R157" s="635"/>
    </row>
    <row r="158" spans="1:18" ht="12.75">
      <c r="A158" s="145"/>
      <c r="B158" s="165" t="s">
        <v>53</v>
      </c>
      <c r="C158" s="724"/>
      <c r="D158" s="639">
        <v>144</v>
      </c>
      <c r="E158" s="148" t="s">
        <v>54</v>
      </c>
      <c r="F158" s="649"/>
      <c r="G158" s="649">
        <f t="shared" si="47"/>
        <v>0</v>
      </c>
      <c r="H158" s="703"/>
      <c r="I158" s="703"/>
      <c r="J158" s="703"/>
      <c r="K158" s="703"/>
      <c r="L158" s="704"/>
      <c r="M158" s="704"/>
      <c r="N158" s="704"/>
      <c r="O158" s="635"/>
      <c r="P158" s="651"/>
      <c r="R158" s="635"/>
    </row>
    <row r="159" spans="1:18" ht="12.75">
      <c r="A159" s="145"/>
      <c r="B159" s="725" t="s">
        <v>55</v>
      </c>
      <c r="C159" s="725"/>
      <c r="D159" s="639">
        <v>145</v>
      </c>
      <c r="E159" s="148" t="s">
        <v>56</v>
      </c>
      <c r="F159" s="649"/>
      <c r="G159" s="649">
        <f t="shared" si="47"/>
        <v>0</v>
      </c>
      <c r="H159" s="649"/>
      <c r="I159" s="649"/>
      <c r="J159" s="649"/>
      <c r="K159" s="649"/>
      <c r="L159" s="650"/>
      <c r="M159" s="650"/>
      <c r="N159" s="650"/>
      <c r="O159" s="635"/>
      <c r="P159" s="651"/>
      <c r="R159" s="635"/>
    </row>
    <row r="160" spans="1:18" ht="12.75">
      <c r="A160" s="145"/>
      <c r="B160" s="718" t="s">
        <v>57</v>
      </c>
      <c r="C160" s="718"/>
      <c r="D160" s="639">
        <v>146</v>
      </c>
      <c r="E160" s="148" t="s">
        <v>58</v>
      </c>
      <c r="F160" s="649"/>
      <c r="G160" s="649">
        <f t="shared" si="47"/>
        <v>0</v>
      </c>
      <c r="H160" s="649"/>
      <c r="I160" s="649"/>
      <c r="J160" s="649"/>
      <c r="K160" s="649"/>
      <c r="L160" s="650"/>
      <c r="M160" s="650"/>
      <c r="N160" s="650"/>
      <c r="O160" s="635"/>
      <c r="P160" s="651"/>
      <c r="R160" s="635"/>
    </row>
    <row r="161" spans="1:18" ht="12.75">
      <c r="A161" s="145"/>
      <c r="B161" s="485" t="s">
        <v>59</v>
      </c>
      <c r="C161" s="726"/>
      <c r="D161" s="639">
        <v>147</v>
      </c>
      <c r="E161" s="148" t="s">
        <v>60</v>
      </c>
      <c r="F161" s="649"/>
      <c r="G161" s="649">
        <f t="shared" si="47"/>
        <v>1610</v>
      </c>
      <c r="H161" s="649">
        <v>1610</v>
      </c>
      <c r="I161" s="649"/>
      <c r="J161" s="649"/>
      <c r="K161" s="649"/>
      <c r="L161" s="650">
        <v>1755</v>
      </c>
      <c r="M161" s="650">
        <v>1842</v>
      </c>
      <c r="N161" s="650">
        <v>1970</v>
      </c>
      <c r="O161" s="635"/>
      <c r="P161" s="651"/>
      <c r="R161" s="635"/>
    </row>
    <row r="162" spans="1:18" ht="12.75">
      <c r="A162" s="145"/>
      <c r="B162" s="485" t="s">
        <v>61</v>
      </c>
      <c r="C162" s="726"/>
      <c r="D162" s="639">
        <v>148</v>
      </c>
      <c r="E162" s="148" t="s">
        <v>62</v>
      </c>
      <c r="F162" s="649"/>
      <c r="G162" s="649">
        <f t="shared" si="47"/>
        <v>0</v>
      </c>
      <c r="H162" s="649"/>
      <c r="I162" s="649"/>
      <c r="J162" s="649"/>
      <c r="K162" s="649"/>
      <c r="L162" s="650"/>
      <c r="M162" s="650"/>
      <c r="N162" s="650"/>
      <c r="O162" s="635"/>
      <c r="P162" s="651"/>
      <c r="R162" s="635"/>
    </row>
    <row r="163" spans="1:18" ht="12.75">
      <c r="A163" s="145"/>
      <c r="B163" s="146" t="s">
        <v>63</v>
      </c>
      <c r="C163" s="727"/>
      <c r="D163" s="639">
        <v>149</v>
      </c>
      <c r="E163" s="148" t="s">
        <v>64</v>
      </c>
      <c r="F163" s="649"/>
      <c r="G163" s="649">
        <f t="shared" si="47"/>
        <v>0</v>
      </c>
      <c r="H163" s="649"/>
      <c r="I163" s="649"/>
      <c r="J163" s="649"/>
      <c r="K163" s="649"/>
      <c r="L163" s="650"/>
      <c r="M163" s="650"/>
      <c r="N163" s="650"/>
      <c r="O163" s="635"/>
      <c r="P163" s="651"/>
      <c r="R163" s="635"/>
    </row>
    <row r="164" spans="1:18" ht="12.75">
      <c r="A164" s="145"/>
      <c r="B164" s="682" t="s">
        <v>65</v>
      </c>
      <c r="C164" s="682"/>
      <c r="D164" s="639">
        <v>150</v>
      </c>
      <c r="E164" s="148" t="s">
        <v>66</v>
      </c>
      <c r="F164" s="649"/>
      <c r="G164" s="649">
        <f t="shared" si="47"/>
        <v>0</v>
      </c>
      <c r="H164" s="649"/>
      <c r="I164" s="649"/>
      <c r="J164" s="649"/>
      <c r="K164" s="649"/>
      <c r="L164" s="650"/>
      <c r="M164" s="650"/>
      <c r="N164" s="650"/>
      <c r="O164" s="635"/>
      <c r="P164" s="651"/>
      <c r="R164" s="635"/>
    </row>
    <row r="165" spans="1:18" ht="26.25" customHeight="1">
      <c r="A165" s="145"/>
      <c r="B165" s="728" t="s">
        <v>67</v>
      </c>
      <c r="C165" s="728"/>
      <c r="D165" s="639">
        <v>151</v>
      </c>
      <c r="E165" s="148" t="s">
        <v>68</v>
      </c>
      <c r="F165" s="649"/>
      <c r="G165" s="649">
        <f t="shared" si="47"/>
        <v>0</v>
      </c>
      <c r="H165" s="649"/>
      <c r="I165" s="649"/>
      <c r="J165" s="649"/>
      <c r="K165" s="649"/>
      <c r="L165" s="650"/>
      <c r="M165" s="650"/>
      <c r="N165" s="650"/>
      <c r="O165" s="635"/>
      <c r="P165" s="651"/>
      <c r="R165" s="635"/>
    </row>
    <row r="166" spans="1:18" ht="26.25" customHeight="1">
      <c r="A166" s="145"/>
      <c r="B166" s="682" t="s">
        <v>69</v>
      </c>
      <c r="C166" s="682"/>
      <c r="D166" s="639">
        <v>152</v>
      </c>
      <c r="E166" s="148" t="s">
        <v>70</v>
      </c>
      <c r="F166" s="649">
        <f aca="true" t="shared" si="48" ref="F166:N166">SUM(F167:F168)</f>
        <v>0</v>
      </c>
      <c r="G166" s="649">
        <f t="shared" si="48"/>
        <v>0</v>
      </c>
      <c r="H166" s="649">
        <f t="shared" si="48"/>
        <v>0</v>
      </c>
      <c r="I166" s="649">
        <f t="shared" si="48"/>
        <v>0</v>
      </c>
      <c r="J166" s="649">
        <f t="shared" si="48"/>
        <v>0</v>
      </c>
      <c r="K166" s="649">
        <f t="shared" si="48"/>
        <v>0</v>
      </c>
      <c r="L166" s="650">
        <f t="shared" si="48"/>
        <v>0</v>
      </c>
      <c r="M166" s="650">
        <f t="shared" si="48"/>
        <v>0</v>
      </c>
      <c r="N166" s="650">
        <f t="shared" si="48"/>
        <v>0</v>
      </c>
      <c r="O166" s="635"/>
      <c r="P166" s="651"/>
      <c r="R166" s="635"/>
    </row>
    <row r="167" spans="1:18" ht="26.25" customHeight="1">
      <c r="A167" s="145"/>
      <c r="B167" s="729"/>
      <c r="C167" s="729" t="s">
        <v>71</v>
      </c>
      <c r="D167" s="639">
        <v>153</v>
      </c>
      <c r="E167" s="148" t="s">
        <v>72</v>
      </c>
      <c r="F167" s="649"/>
      <c r="G167" s="649">
        <f aca="true" t="shared" si="49" ref="G167:G175">SUM(H167:K167)</f>
        <v>0</v>
      </c>
      <c r="H167" s="649"/>
      <c r="I167" s="649"/>
      <c r="J167" s="649"/>
      <c r="K167" s="649"/>
      <c r="L167" s="650"/>
      <c r="M167" s="650"/>
      <c r="N167" s="650"/>
      <c r="O167" s="635"/>
      <c r="P167" s="651"/>
      <c r="R167" s="635"/>
    </row>
    <row r="168" spans="1:18" ht="27.75" customHeight="1">
      <c r="A168" s="145"/>
      <c r="B168" s="729"/>
      <c r="C168" s="729" t="s">
        <v>73</v>
      </c>
      <c r="D168" s="639">
        <v>154</v>
      </c>
      <c r="E168" s="148" t="s">
        <v>74</v>
      </c>
      <c r="F168" s="649"/>
      <c r="G168" s="649">
        <f t="shared" si="49"/>
        <v>0</v>
      </c>
      <c r="H168" s="649"/>
      <c r="I168" s="649"/>
      <c r="J168" s="649"/>
      <c r="K168" s="649"/>
      <c r="L168" s="650"/>
      <c r="M168" s="650"/>
      <c r="N168" s="650"/>
      <c r="O168" s="635"/>
      <c r="P168" s="651"/>
      <c r="R168" s="635"/>
    </row>
    <row r="169" spans="1:18" ht="27.75" customHeight="1">
      <c r="A169" s="145"/>
      <c r="B169" s="682" t="s">
        <v>75</v>
      </c>
      <c r="C169" s="682"/>
      <c r="D169" s="639">
        <v>155</v>
      </c>
      <c r="E169" s="148" t="s">
        <v>76</v>
      </c>
      <c r="F169" s="649"/>
      <c r="G169" s="649">
        <f t="shared" si="49"/>
        <v>0</v>
      </c>
      <c r="H169" s="649"/>
      <c r="I169" s="649"/>
      <c r="J169" s="649"/>
      <c r="K169" s="649"/>
      <c r="L169" s="650"/>
      <c r="M169" s="650"/>
      <c r="N169" s="650"/>
      <c r="O169" s="635"/>
      <c r="P169" s="651"/>
      <c r="R169" s="635"/>
    </row>
    <row r="170" spans="1:18" ht="20.25" customHeight="1">
      <c r="A170" s="145"/>
      <c r="B170" s="730" t="s">
        <v>675</v>
      </c>
      <c r="C170" s="709"/>
      <c r="D170" s="639">
        <v>156</v>
      </c>
      <c r="E170" s="148" t="s">
        <v>77</v>
      </c>
      <c r="F170" s="649"/>
      <c r="G170" s="649">
        <f t="shared" si="49"/>
        <v>0</v>
      </c>
      <c r="H170" s="649"/>
      <c r="I170" s="649"/>
      <c r="J170" s="649"/>
      <c r="K170" s="649"/>
      <c r="L170" s="650"/>
      <c r="M170" s="650"/>
      <c r="N170" s="650"/>
      <c r="O170" s="635" t="s">
        <v>78</v>
      </c>
      <c r="P170" s="651"/>
      <c r="R170" s="635"/>
    </row>
    <row r="171" spans="1:18" ht="20.25" customHeight="1">
      <c r="A171" s="145"/>
      <c r="B171" s="731" t="s">
        <v>79</v>
      </c>
      <c r="C171" s="732"/>
      <c r="D171" s="639">
        <v>157</v>
      </c>
      <c r="E171" s="148" t="s">
        <v>80</v>
      </c>
      <c r="F171" s="649"/>
      <c r="G171" s="649">
        <f t="shared" si="49"/>
        <v>0</v>
      </c>
      <c r="H171" s="649"/>
      <c r="I171" s="649"/>
      <c r="J171" s="649"/>
      <c r="K171" s="649"/>
      <c r="L171" s="650"/>
      <c r="M171" s="650"/>
      <c r="N171" s="650"/>
      <c r="O171" s="635" t="s">
        <v>81</v>
      </c>
      <c r="P171" s="651"/>
      <c r="R171" s="635"/>
    </row>
    <row r="172" spans="1:18" ht="20.25" customHeight="1">
      <c r="A172" s="145"/>
      <c r="B172" s="733" t="s">
        <v>82</v>
      </c>
      <c r="C172" s="709"/>
      <c r="D172" s="639">
        <v>158</v>
      </c>
      <c r="E172" s="148" t="s">
        <v>83</v>
      </c>
      <c r="F172" s="649"/>
      <c r="G172" s="649">
        <f t="shared" si="49"/>
        <v>0</v>
      </c>
      <c r="H172" s="649"/>
      <c r="I172" s="649"/>
      <c r="J172" s="649"/>
      <c r="K172" s="649"/>
      <c r="L172" s="650"/>
      <c r="M172" s="650"/>
      <c r="N172" s="650"/>
      <c r="O172" s="635"/>
      <c r="P172" s="651"/>
      <c r="R172" s="635"/>
    </row>
    <row r="173" spans="1:18" ht="20.25" customHeight="1">
      <c r="A173" s="145"/>
      <c r="B173" s="733" t="s">
        <v>84</v>
      </c>
      <c r="C173" s="709"/>
      <c r="D173" s="639">
        <v>159</v>
      </c>
      <c r="E173" s="148" t="s">
        <v>85</v>
      </c>
      <c r="F173" s="649"/>
      <c r="G173" s="649">
        <f t="shared" si="49"/>
        <v>0</v>
      </c>
      <c r="H173" s="649"/>
      <c r="I173" s="649"/>
      <c r="J173" s="649"/>
      <c r="K173" s="649"/>
      <c r="L173" s="650"/>
      <c r="M173" s="650"/>
      <c r="N173" s="650"/>
      <c r="O173" s="635"/>
      <c r="P173" s="651"/>
      <c r="R173" s="635"/>
    </row>
    <row r="174" spans="1:18" ht="20.25" customHeight="1">
      <c r="A174" s="145"/>
      <c r="B174" s="731" t="s">
        <v>86</v>
      </c>
      <c r="C174" s="732"/>
      <c r="D174" s="639">
        <v>160</v>
      </c>
      <c r="E174" s="148" t="s">
        <v>87</v>
      </c>
      <c r="F174" s="649"/>
      <c r="G174" s="649">
        <f t="shared" si="49"/>
        <v>0</v>
      </c>
      <c r="H174" s="649"/>
      <c r="I174" s="649"/>
      <c r="J174" s="649"/>
      <c r="K174" s="649"/>
      <c r="L174" s="650"/>
      <c r="M174" s="650"/>
      <c r="N174" s="650"/>
      <c r="O174" s="635"/>
      <c r="P174" s="651"/>
      <c r="R174" s="635"/>
    </row>
    <row r="175" spans="1:18" ht="20.25" customHeight="1">
      <c r="A175" s="145"/>
      <c r="B175" s="733" t="s">
        <v>88</v>
      </c>
      <c r="C175" s="709"/>
      <c r="D175" s="639">
        <v>161</v>
      </c>
      <c r="E175" s="148" t="s">
        <v>89</v>
      </c>
      <c r="F175" s="649"/>
      <c r="G175" s="649">
        <f t="shared" si="49"/>
        <v>0</v>
      </c>
      <c r="H175" s="649"/>
      <c r="I175" s="649"/>
      <c r="J175" s="649"/>
      <c r="K175" s="649"/>
      <c r="L175" s="650"/>
      <c r="M175" s="650"/>
      <c r="N175" s="650"/>
      <c r="O175" s="635"/>
      <c r="P175" s="651"/>
      <c r="R175" s="635"/>
    </row>
    <row r="176" spans="1:18" ht="20.25" customHeight="1">
      <c r="A176" s="145"/>
      <c r="B176" s="733" t="s">
        <v>90</v>
      </c>
      <c r="C176" s="709"/>
      <c r="D176" s="639">
        <v>162</v>
      </c>
      <c r="E176" s="148" t="s">
        <v>91</v>
      </c>
      <c r="F176" s="649">
        <f aca="true" t="shared" si="50" ref="F176:N176">SUM(F177:F178)</f>
        <v>0</v>
      </c>
      <c r="G176" s="649">
        <f t="shared" si="50"/>
        <v>0</v>
      </c>
      <c r="H176" s="649">
        <f t="shared" si="50"/>
        <v>0</v>
      </c>
      <c r="I176" s="649">
        <f t="shared" si="50"/>
        <v>0</v>
      </c>
      <c r="J176" s="649">
        <f t="shared" si="50"/>
        <v>0</v>
      </c>
      <c r="K176" s="649">
        <f t="shared" si="50"/>
        <v>0</v>
      </c>
      <c r="L176" s="649">
        <f t="shared" si="50"/>
        <v>0</v>
      </c>
      <c r="M176" s="649">
        <f t="shared" si="50"/>
        <v>0</v>
      </c>
      <c r="N176" s="649">
        <f t="shared" si="50"/>
        <v>0</v>
      </c>
      <c r="O176" s="635"/>
      <c r="P176" s="651"/>
      <c r="R176" s="635"/>
    </row>
    <row r="177" spans="1:18" ht="20.25" customHeight="1">
      <c r="A177" s="145"/>
      <c r="B177" s="733"/>
      <c r="C177" s="709" t="s">
        <v>92</v>
      </c>
      <c r="D177" s="639">
        <v>163</v>
      </c>
      <c r="E177" s="148" t="s">
        <v>93</v>
      </c>
      <c r="F177" s="649"/>
      <c r="G177" s="649">
        <f>SUM(H177:K177)</f>
        <v>0</v>
      </c>
      <c r="H177" s="649"/>
      <c r="I177" s="649"/>
      <c r="J177" s="649"/>
      <c r="K177" s="649"/>
      <c r="L177" s="650"/>
      <c r="M177" s="650"/>
      <c r="N177" s="650"/>
      <c r="O177" s="635"/>
      <c r="P177" s="651"/>
      <c r="R177" s="635"/>
    </row>
    <row r="178" spans="1:18" ht="20.25" customHeight="1">
      <c r="A178" s="145"/>
      <c r="B178" s="733"/>
      <c r="C178" s="709" t="s">
        <v>94</v>
      </c>
      <c r="D178" s="639">
        <v>164</v>
      </c>
      <c r="E178" s="148" t="s">
        <v>95</v>
      </c>
      <c r="F178" s="649"/>
      <c r="G178" s="649">
        <f>SUM(H178:K178)</f>
        <v>0</v>
      </c>
      <c r="H178" s="649"/>
      <c r="I178" s="649"/>
      <c r="J178" s="649"/>
      <c r="K178" s="649"/>
      <c r="L178" s="650"/>
      <c r="M178" s="650"/>
      <c r="N178" s="650"/>
      <c r="O178" s="635"/>
      <c r="P178" s="651"/>
      <c r="R178" s="635"/>
    </row>
    <row r="179" spans="1:18" ht="22.5" customHeight="1">
      <c r="A179" s="145"/>
      <c r="B179" s="734" t="s">
        <v>96</v>
      </c>
      <c r="C179" s="735"/>
      <c r="D179" s="639">
        <v>165</v>
      </c>
      <c r="E179" s="148" t="s">
        <v>97</v>
      </c>
      <c r="F179" s="649"/>
      <c r="G179" s="649">
        <f>SUM(H179:K179)</f>
        <v>0</v>
      </c>
      <c r="H179" s="649"/>
      <c r="I179" s="649"/>
      <c r="J179" s="649"/>
      <c r="K179" s="649"/>
      <c r="L179" s="650"/>
      <c r="M179" s="650"/>
      <c r="N179" s="650"/>
      <c r="O179" s="635"/>
      <c r="P179" s="651"/>
      <c r="R179" s="635"/>
    </row>
    <row r="180" spans="1:18" ht="20.25" customHeight="1">
      <c r="A180" s="145"/>
      <c r="B180" s="733" t="s">
        <v>98</v>
      </c>
      <c r="C180" s="709"/>
      <c r="D180" s="639">
        <v>166</v>
      </c>
      <c r="E180" s="148" t="s">
        <v>99</v>
      </c>
      <c r="F180" s="649"/>
      <c r="G180" s="649">
        <f>SUM(H180:K180)</f>
        <v>0</v>
      </c>
      <c r="H180" s="649"/>
      <c r="I180" s="649"/>
      <c r="J180" s="649"/>
      <c r="K180" s="649"/>
      <c r="L180" s="650"/>
      <c r="M180" s="650"/>
      <c r="N180" s="650"/>
      <c r="O180" s="635"/>
      <c r="P180" s="651"/>
      <c r="R180" s="635"/>
    </row>
    <row r="181" spans="1:18" s="369" customFormat="1" ht="12.75">
      <c r="A181" s="685" t="s">
        <v>100</v>
      </c>
      <c r="B181" s="214"/>
      <c r="C181" s="145"/>
      <c r="D181" s="639">
        <v>167</v>
      </c>
      <c r="E181" s="214" t="s">
        <v>101</v>
      </c>
      <c r="F181" s="640">
        <f aca="true" t="shared" si="51" ref="F181:N181">SUM(F182:F186)</f>
        <v>0</v>
      </c>
      <c r="G181" s="640">
        <f t="shared" si="51"/>
        <v>0</v>
      </c>
      <c r="H181" s="640">
        <f t="shared" si="51"/>
        <v>0</v>
      </c>
      <c r="I181" s="640">
        <f t="shared" si="51"/>
        <v>0</v>
      </c>
      <c r="J181" s="640">
        <f t="shared" si="51"/>
        <v>0</v>
      </c>
      <c r="K181" s="640">
        <f t="shared" si="51"/>
        <v>0</v>
      </c>
      <c r="L181" s="641">
        <f t="shared" si="51"/>
        <v>0</v>
      </c>
      <c r="M181" s="641">
        <f t="shared" si="51"/>
        <v>0</v>
      </c>
      <c r="N181" s="641">
        <f t="shared" si="51"/>
        <v>0</v>
      </c>
      <c r="O181" s="635"/>
      <c r="P181" s="636"/>
      <c r="Q181" s="368"/>
      <c r="R181" s="635"/>
    </row>
    <row r="182" spans="1:18" ht="12.75">
      <c r="A182" s="145"/>
      <c r="B182" s="165" t="s">
        <v>102</v>
      </c>
      <c r="C182" s="148"/>
      <c r="D182" s="639">
        <v>168</v>
      </c>
      <c r="E182" s="148" t="s">
        <v>103</v>
      </c>
      <c r="F182" s="649"/>
      <c r="G182" s="649">
        <f>SUM(H182:K182)</f>
        <v>0</v>
      </c>
      <c r="H182" s="649"/>
      <c r="I182" s="649"/>
      <c r="J182" s="649"/>
      <c r="K182" s="649"/>
      <c r="L182" s="650"/>
      <c r="M182" s="650"/>
      <c r="N182" s="650"/>
      <c r="O182" s="635"/>
      <c r="P182" s="651"/>
      <c r="R182" s="635"/>
    </row>
    <row r="183" spans="1:18" ht="27.75" customHeight="1">
      <c r="A183" s="736"/>
      <c r="B183" s="682" t="s">
        <v>104</v>
      </c>
      <c r="C183" s="682"/>
      <c r="D183" s="639">
        <v>169</v>
      </c>
      <c r="E183" s="148" t="s">
        <v>105</v>
      </c>
      <c r="F183" s="649"/>
      <c r="G183" s="649">
        <f>SUM(H183:K183)</f>
        <v>0</v>
      </c>
      <c r="H183" s="649"/>
      <c r="I183" s="649"/>
      <c r="J183" s="649"/>
      <c r="K183" s="649"/>
      <c r="L183" s="650"/>
      <c r="M183" s="650"/>
      <c r="N183" s="650"/>
      <c r="O183" s="635"/>
      <c r="P183" s="651"/>
      <c r="R183" s="635"/>
    </row>
    <row r="184" spans="1:18" ht="24" customHeight="1">
      <c r="A184" s="736"/>
      <c r="B184" s="682" t="s">
        <v>106</v>
      </c>
      <c r="C184" s="682"/>
      <c r="D184" s="639">
        <v>170</v>
      </c>
      <c r="E184" s="148" t="s">
        <v>107</v>
      </c>
      <c r="F184" s="649"/>
      <c r="G184" s="649">
        <f>SUM(H184:K184)</f>
        <v>0</v>
      </c>
      <c r="H184" s="649"/>
      <c r="I184" s="649"/>
      <c r="J184" s="649"/>
      <c r="K184" s="649"/>
      <c r="L184" s="650"/>
      <c r="M184" s="650"/>
      <c r="N184" s="650"/>
      <c r="O184" s="635"/>
      <c r="P184" s="651"/>
      <c r="Q184" s="618"/>
      <c r="R184" s="635"/>
    </row>
    <row r="185" spans="1:18" ht="24" customHeight="1">
      <c r="A185" s="736"/>
      <c r="B185" s="682" t="s">
        <v>108</v>
      </c>
      <c r="C185" s="682"/>
      <c r="D185" s="639">
        <v>171</v>
      </c>
      <c r="E185" s="148" t="s">
        <v>109</v>
      </c>
      <c r="F185" s="649"/>
      <c r="G185" s="649">
        <f>SUM(H185:K185)</f>
        <v>0</v>
      </c>
      <c r="H185" s="649"/>
      <c r="I185" s="649"/>
      <c r="J185" s="649"/>
      <c r="K185" s="649"/>
      <c r="L185" s="650"/>
      <c r="M185" s="650"/>
      <c r="N185" s="650"/>
      <c r="O185" s="635"/>
      <c r="P185" s="737"/>
      <c r="Q185" s="738"/>
      <c r="R185" s="635"/>
    </row>
    <row r="186" spans="1:18" ht="24" customHeight="1">
      <c r="A186" s="736"/>
      <c r="B186" s="682" t="s">
        <v>110</v>
      </c>
      <c r="C186" s="682"/>
      <c r="D186" s="639">
        <v>172</v>
      </c>
      <c r="E186" s="148" t="s">
        <v>111</v>
      </c>
      <c r="F186" s="649"/>
      <c r="G186" s="649">
        <f>SUM(H186:K186)</f>
        <v>0</v>
      </c>
      <c r="H186" s="649"/>
      <c r="I186" s="649"/>
      <c r="J186" s="649"/>
      <c r="K186" s="649"/>
      <c r="L186" s="650"/>
      <c r="M186" s="650"/>
      <c r="N186" s="650"/>
      <c r="O186" s="635"/>
      <c r="P186" s="737"/>
      <c r="Q186" s="738"/>
      <c r="R186" s="635"/>
    </row>
    <row r="187" spans="1:18" ht="27.75" customHeight="1">
      <c r="A187" s="739" t="s">
        <v>112</v>
      </c>
      <c r="B187" s="739"/>
      <c r="C187" s="739"/>
      <c r="D187" s="639">
        <v>173</v>
      </c>
      <c r="E187" s="740" t="s">
        <v>113</v>
      </c>
      <c r="F187" s="671">
        <f aca="true" t="shared" si="52" ref="F187:N187">SUM(F188,F192,F196,F197,F198,F199,F200,F201,F202,F203,F207,F208)</f>
        <v>0</v>
      </c>
      <c r="G187" s="640">
        <f t="shared" si="52"/>
        <v>13136</v>
      </c>
      <c r="H187" s="640">
        <f t="shared" si="52"/>
        <v>13136</v>
      </c>
      <c r="I187" s="640">
        <f t="shared" si="52"/>
        <v>0</v>
      </c>
      <c r="J187" s="640">
        <f t="shared" si="52"/>
        <v>0</v>
      </c>
      <c r="K187" s="640">
        <f t="shared" si="52"/>
        <v>0</v>
      </c>
      <c r="L187" s="641">
        <f t="shared" si="52"/>
        <v>0</v>
      </c>
      <c r="M187" s="641">
        <f t="shared" si="52"/>
        <v>0</v>
      </c>
      <c r="N187" s="641">
        <f t="shared" si="52"/>
        <v>0</v>
      </c>
      <c r="O187" s="635"/>
      <c r="P187" s="737"/>
      <c r="Q187" s="738"/>
      <c r="R187" s="635"/>
    </row>
    <row r="188" spans="1:18" ht="13.5" customHeight="1">
      <c r="A188" s="736"/>
      <c r="B188" s="718" t="s">
        <v>114</v>
      </c>
      <c r="C188" s="718"/>
      <c r="D188" s="639">
        <v>174</v>
      </c>
      <c r="E188" s="309" t="s">
        <v>115</v>
      </c>
      <c r="F188" s="672">
        <f aca="true" t="shared" si="53" ref="F188:N188">SUM(F189:F191)</f>
        <v>0</v>
      </c>
      <c r="G188" s="649">
        <f t="shared" si="53"/>
        <v>12886</v>
      </c>
      <c r="H188" s="649">
        <f t="shared" si="53"/>
        <v>12886</v>
      </c>
      <c r="I188" s="649">
        <f t="shared" si="53"/>
        <v>0</v>
      </c>
      <c r="J188" s="649">
        <f t="shared" si="53"/>
        <v>0</v>
      </c>
      <c r="K188" s="649">
        <f t="shared" si="53"/>
        <v>0</v>
      </c>
      <c r="L188" s="650">
        <f t="shared" si="53"/>
        <v>0</v>
      </c>
      <c r="M188" s="650">
        <f t="shared" si="53"/>
        <v>0</v>
      </c>
      <c r="N188" s="650">
        <f t="shared" si="53"/>
        <v>0</v>
      </c>
      <c r="O188" s="635"/>
      <c r="P188" s="737"/>
      <c r="Q188" s="738"/>
      <c r="R188" s="635"/>
    </row>
    <row r="189" spans="1:18" ht="12.75">
      <c r="A189" s="736"/>
      <c r="B189" s="500"/>
      <c r="C189" s="741" t="s">
        <v>116</v>
      </c>
      <c r="D189" s="639">
        <v>175</v>
      </c>
      <c r="E189" s="742" t="s">
        <v>117</v>
      </c>
      <c r="F189" s="743"/>
      <c r="G189" s="649">
        <f>SUM(H189:K189)</f>
        <v>6350</v>
      </c>
      <c r="H189" s="649">
        <v>6350</v>
      </c>
      <c r="I189" s="649"/>
      <c r="J189" s="649"/>
      <c r="K189" s="649"/>
      <c r="L189" s="650"/>
      <c r="M189" s="650"/>
      <c r="N189" s="650"/>
      <c r="O189" s="635"/>
      <c r="P189" s="737"/>
      <c r="Q189" s="738"/>
      <c r="R189" s="635"/>
    </row>
    <row r="190" spans="1:18" ht="12.75">
      <c r="A190" s="736"/>
      <c r="B190" s="500"/>
      <c r="C190" s="741" t="s">
        <v>118</v>
      </c>
      <c r="D190" s="639">
        <v>176</v>
      </c>
      <c r="E190" s="742" t="s">
        <v>119</v>
      </c>
      <c r="F190" s="743"/>
      <c r="G190" s="649">
        <f>SUM(H190:K190)</f>
        <v>6536</v>
      </c>
      <c r="H190" s="649">
        <v>6536</v>
      </c>
      <c r="I190" s="649"/>
      <c r="J190" s="649"/>
      <c r="K190" s="649"/>
      <c r="L190" s="650"/>
      <c r="M190" s="650"/>
      <c r="N190" s="650"/>
      <c r="O190" s="635"/>
      <c r="P190" s="737"/>
      <c r="Q190" s="738"/>
      <c r="R190" s="635"/>
    </row>
    <row r="191" spans="1:18" ht="12.75">
      <c r="A191" s="736"/>
      <c r="B191" s="500"/>
      <c r="C191" s="741" t="s">
        <v>120</v>
      </c>
      <c r="D191" s="639">
        <v>177</v>
      </c>
      <c r="E191" s="742" t="s">
        <v>121</v>
      </c>
      <c r="F191" s="743"/>
      <c r="G191" s="649">
        <f>SUM(H191:K191)</f>
        <v>0</v>
      </c>
      <c r="H191" s="649"/>
      <c r="I191" s="649"/>
      <c r="J191" s="649"/>
      <c r="K191" s="649"/>
      <c r="L191" s="650"/>
      <c r="M191" s="650"/>
      <c r="N191" s="650"/>
      <c r="O191" s="635"/>
      <c r="P191" s="737"/>
      <c r="Q191" s="738"/>
      <c r="R191" s="635"/>
    </row>
    <row r="192" spans="1:18" ht="13.5" customHeight="1">
      <c r="A192" s="736"/>
      <c r="B192" s="718" t="s">
        <v>122</v>
      </c>
      <c r="C192" s="718"/>
      <c r="D192" s="639">
        <v>178</v>
      </c>
      <c r="E192" s="309" t="s">
        <v>123</v>
      </c>
      <c r="F192" s="672">
        <f aca="true" t="shared" si="54" ref="F192:N192">SUM(F193:F195)</f>
        <v>0</v>
      </c>
      <c r="G192" s="649">
        <f t="shared" si="54"/>
        <v>250</v>
      </c>
      <c r="H192" s="649">
        <f t="shared" si="54"/>
        <v>250</v>
      </c>
      <c r="I192" s="649">
        <f t="shared" si="54"/>
        <v>0</v>
      </c>
      <c r="J192" s="649">
        <f t="shared" si="54"/>
        <v>0</v>
      </c>
      <c r="K192" s="649">
        <f t="shared" si="54"/>
        <v>0</v>
      </c>
      <c r="L192" s="650">
        <f t="shared" si="54"/>
        <v>0</v>
      </c>
      <c r="M192" s="650">
        <f t="shared" si="54"/>
        <v>0</v>
      </c>
      <c r="N192" s="650">
        <f t="shared" si="54"/>
        <v>0</v>
      </c>
      <c r="O192" s="635"/>
      <c r="P192" s="737"/>
      <c r="Q192" s="738"/>
      <c r="R192" s="635"/>
    </row>
    <row r="193" spans="1:18" ht="13.5" customHeight="1">
      <c r="A193" s="736"/>
      <c r="B193" s="500"/>
      <c r="C193" s="741" t="s">
        <v>116</v>
      </c>
      <c r="D193" s="639">
        <v>179</v>
      </c>
      <c r="E193" s="309" t="s">
        <v>124</v>
      </c>
      <c r="F193" s="672"/>
      <c r="G193" s="649">
        <f aca="true" t="shared" si="55" ref="G193:G202">SUM(H193:K193)</f>
        <v>0</v>
      </c>
      <c r="H193" s="649"/>
      <c r="I193" s="649"/>
      <c r="J193" s="649"/>
      <c r="K193" s="649"/>
      <c r="L193" s="650"/>
      <c r="M193" s="650"/>
      <c r="N193" s="650"/>
      <c r="O193" s="635"/>
      <c r="P193" s="744"/>
      <c r="Q193" s="745"/>
      <c r="R193" s="635"/>
    </row>
    <row r="194" spans="1:18" ht="13.5" customHeight="1">
      <c r="A194" s="736"/>
      <c r="B194" s="500"/>
      <c r="C194" s="741" t="s">
        <v>118</v>
      </c>
      <c r="D194" s="639">
        <v>180</v>
      </c>
      <c r="E194" s="309" t="s">
        <v>125</v>
      </c>
      <c r="F194" s="672"/>
      <c r="G194" s="649">
        <f t="shared" si="55"/>
        <v>250</v>
      </c>
      <c r="H194" s="649">
        <v>250</v>
      </c>
      <c r="I194" s="649"/>
      <c r="J194" s="649"/>
      <c r="K194" s="649"/>
      <c r="L194" s="650"/>
      <c r="M194" s="650"/>
      <c r="N194" s="650"/>
      <c r="O194" s="635"/>
      <c r="P194" s="737"/>
      <c r="Q194" s="738"/>
      <c r="R194" s="635"/>
    </row>
    <row r="195" spans="1:18" ht="13.5" customHeight="1">
      <c r="A195" s="736"/>
      <c r="B195" s="500"/>
      <c r="C195" s="741" t="s">
        <v>120</v>
      </c>
      <c r="D195" s="639">
        <v>181</v>
      </c>
      <c r="E195" s="309" t="s">
        <v>126</v>
      </c>
      <c r="F195" s="672"/>
      <c r="G195" s="649">
        <f t="shared" si="55"/>
        <v>0</v>
      </c>
      <c r="H195" s="649"/>
      <c r="I195" s="649"/>
      <c r="J195" s="649"/>
      <c r="K195" s="649"/>
      <c r="L195" s="650"/>
      <c r="M195" s="650"/>
      <c r="N195" s="650"/>
      <c r="O195" s="635"/>
      <c r="P195" s="737"/>
      <c r="Q195" s="738"/>
      <c r="R195" s="635"/>
    </row>
    <row r="196" spans="1:18" ht="13.5" customHeight="1">
      <c r="A196" s="736"/>
      <c r="B196" s="718" t="s">
        <v>127</v>
      </c>
      <c r="C196" s="718"/>
      <c r="D196" s="639">
        <v>182</v>
      </c>
      <c r="E196" s="309" t="s">
        <v>128</v>
      </c>
      <c r="F196" s="672"/>
      <c r="G196" s="649">
        <f t="shared" si="55"/>
        <v>0</v>
      </c>
      <c r="H196" s="649"/>
      <c r="I196" s="649"/>
      <c r="J196" s="649"/>
      <c r="K196" s="649"/>
      <c r="L196" s="650"/>
      <c r="M196" s="650"/>
      <c r="N196" s="650"/>
      <c r="O196" s="635"/>
      <c r="P196" s="737"/>
      <c r="Q196" s="738"/>
      <c r="R196" s="635"/>
    </row>
    <row r="197" spans="1:18" ht="13.5" customHeight="1">
      <c r="A197" s="736"/>
      <c r="B197" s="718" t="s">
        <v>129</v>
      </c>
      <c r="C197" s="718"/>
      <c r="D197" s="639">
        <v>183</v>
      </c>
      <c r="E197" s="309" t="s">
        <v>130</v>
      </c>
      <c r="F197" s="672"/>
      <c r="G197" s="649">
        <f t="shared" si="55"/>
        <v>0</v>
      </c>
      <c r="H197" s="649"/>
      <c r="I197" s="649"/>
      <c r="J197" s="649"/>
      <c r="K197" s="649"/>
      <c r="L197" s="650"/>
      <c r="M197" s="650"/>
      <c r="N197" s="650"/>
      <c r="O197" s="635"/>
      <c r="P197" s="737"/>
      <c r="Q197" s="738"/>
      <c r="R197" s="635"/>
    </row>
    <row r="198" spans="1:18" ht="13.5" customHeight="1">
      <c r="A198" s="736"/>
      <c r="B198" s="718" t="s">
        <v>131</v>
      </c>
      <c r="C198" s="718"/>
      <c r="D198" s="639">
        <v>184</v>
      </c>
      <c r="E198" s="309" t="s">
        <v>132</v>
      </c>
      <c r="F198" s="672"/>
      <c r="G198" s="649">
        <f t="shared" si="55"/>
        <v>0</v>
      </c>
      <c r="H198" s="649"/>
      <c r="I198" s="649"/>
      <c r="J198" s="649"/>
      <c r="K198" s="649"/>
      <c r="L198" s="650"/>
      <c r="M198" s="650"/>
      <c r="N198" s="650"/>
      <c r="O198" s="635"/>
      <c r="P198" s="737"/>
      <c r="Q198" s="738"/>
      <c r="R198" s="635"/>
    </row>
    <row r="199" spans="1:18" ht="13.5" customHeight="1">
      <c r="A199" s="736"/>
      <c r="B199" s="718" t="s">
        <v>133</v>
      </c>
      <c r="C199" s="718"/>
      <c r="D199" s="639">
        <v>185</v>
      </c>
      <c r="E199" s="309" t="s">
        <v>134</v>
      </c>
      <c r="F199" s="672"/>
      <c r="G199" s="649">
        <f t="shared" si="55"/>
        <v>0</v>
      </c>
      <c r="H199" s="649"/>
      <c r="I199" s="649"/>
      <c r="J199" s="649"/>
      <c r="K199" s="649"/>
      <c r="L199" s="650"/>
      <c r="M199" s="650"/>
      <c r="N199" s="650"/>
      <c r="O199" s="635"/>
      <c r="P199" s="737"/>
      <c r="Q199" s="738"/>
      <c r="R199" s="635"/>
    </row>
    <row r="200" spans="1:18" ht="13.5" customHeight="1">
      <c r="A200" s="736"/>
      <c r="B200" s="718" t="s">
        <v>135</v>
      </c>
      <c r="C200" s="718"/>
      <c r="D200" s="639">
        <v>186</v>
      </c>
      <c r="E200" s="309" t="s">
        <v>136</v>
      </c>
      <c r="F200" s="672"/>
      <c r="G200" s="649">
        <f t="shared" si="55"/>
        <v>0</v>
      </c>
      <c r="H200" s="649"/>
      <c r="I200" s="649"/>
      <c r="J200" s="649"/>
      <c r="K200" s="649"/>
      <c r="L200" s="650"/>
      <c r="M200" s="650"/>
      <c r="N200" s="650"/>
      <c r="O200" s="635"/>
      <c r="P200" s="737"/>
      <c r="Q200" s="738"/>
      <c r="R200" s="635"/>
    </row>
    <row r="201" spans="1:18" ht="13.5" customHeight="1">
      <c r="A201" s="736"/>
      <c r="B201" s="718" t="s">
        <v>137</v>
      </c>
      <c r="C201" s="718"/>
      <c r="D201" s="639">
        <v>187</v>
      </c>
      <c r="E201" s="309" t="s">
        <v>138</v>
      </c>
      <c r="F201" s="672"/>
      <c r="G201" s="649">
        <f t="shared" si="55"/>
        <v>0</v>
      </c>
      <c r="H201" s="649"/>
      <c r="I201" s="649"/>
      <c r="J201" s="649"/>
      <c r="K201" s="649"/>
      <c r="L201" s="650"/>
      <c r="M201" s="650"/>
      <c r="N201" s="650"/>
      <c r="O201" s="635"/>
      <c r="P201" s="737"/>
      <c r="Q201" s="738"/>
      <c r="R201" s="635"/>
    </row>
    <row r="202" spans="1:18" ht="15" customHeight="1">
      <c r="A202" s="736"/>
      <c r="B202" s="718" t="s">
        <v>139</v>
      </c>
      <c r="C202" s="718"/>
      <c r="D202" s="639">
        <v>188</v>
      </c>
      <c r="E202" s="309" t="s">
        <v>140</v>
      </c>
      <c r="F202" s="672"/>
      <c r="G202" s="649">
        <f t="shared" si="55"/>
        <v>0</v>
      </c>
      <c r="H202" s="649"/>
      <c r="I202" s="649"/>
      <c r="J202" s="649"/>
      <c r="K202" s="649"/>
      <c r="L202" s="650"/>
      <c r="M202" s="650"/>
      <c r="N202" s="650"/>
      <c r="O202" s="635"/>
      <c r="P202" s="737"/>
      <c r="Q202" s="738"/>
      <c r="R202" s="635"/>
    </row>
    <row r="203" spans="1:18" ht="15" customHeight="1">
      <c r="A203" s="736"/>
      <c r="B203" s="728" t="s">
        <v>141</v>
      </c>
      <c r="C203" s="728"/>
      <c r="D203" s="639">
        <v>189</v>
      </c>
      <c r="E203" s="309" t="s">
        <v>142</v>
      </c>
      <c r="F203" s="672">
        <f aca="true" t="shared" si="56" ref="F203:N203">SUM(F204:F206)</f>
        <v>0</v>
      </c>
      <c r="G203" s="649">
        <f t="shared" si="56"/>
        <v>0</v>
      </c>
      <c r="H203" s="649">
        <f t="shared" si="56"/>
        <v>0</v>
      </c>
      <c r="I203" s="649">
        <f t="shared" si="56"/>
        <v>0</v>
      </c>
      <c r="J203" s="649">
        <f t="shared" si="56"/>
        <v>0</v>
      </c>
      <c r="K203" s="649">
        <f t="shared" si="56"/>
        <v>0</v>
      </c>
      <c r="L203" s="650">
        <f t="shared" si="56"/>
        <v>0</v>
      </c>
      <c r="M203" s="650">
        <f t="shared" si="56"/>
        <v>0</v>
      </c>
      <c r="N203" s="650">
        <f t="shared" si="56"/>
        <v>0</v>
      </c>
      <c r="O203" s="635"/>
      <c r="P203" s="737"/>
      <c r="Q203" s="738"/>
      <c r="R203" s="635"/>
    </row>
    <row r="204" spans="1:18" ht="12.75">
      <c r="A204" s="736"/>
      <c r="B204" s="490"/>
      <c r="C204" s="741" t="s">
        <v>116</v>
      </c>
      <c r="D204" s="639">
        <v>190</v>
      </c>
      <c r="E204" s="742" t="s">
        <v>143</v>
      </c>
      <c r="F204" s="743"/>
      <c r="G204" s="649">
        <f>SUM(H204:K204)</f>
        <v>0</v>
      </c>
      <c r="H204" s="649"/>
      <c r="I204" s="649"/>
      <c r="J204" s="649"/>
      <c r="K204" s="649"/>
      <c r="L204" s="650"/>
      <c r="M204" s="650"/>
      <c r="N204" s="650"/>
      <c r="O204" s="635"/>
      <c r="P204" s="737"/>
      <c r="Q204" s="738"/>
      <c r="R204" s="635"/>
    </row>
    <row r="205" spans="1:18" ht="12.75">
      <c r="A205" s="736"/>
      <c r="B205" s="490"/>
      <c r="C205" s="741" t="s">
        <v>118</v>
      </c>
      <c r="D205" s="639">
        <v>191</v>
      </c>
      <c r="E205" s="742" t="s">
        <v>144</v>
      </c>
      <c r="F205" s="743"/>
      <c r="G205" s="649">
        <f>SUM(H205:K205)</f>
        <v>0</v>
      </c>
      <c r="H205" s="649"/>
      <c r="I205" s="649"/>
      <c r="J205" s="649"/>
      <c r="K205" s="649"/>
      <c r="L205" s="650"/>
      <c r="M205" s="650"/>
      <c r="N205" s="650"/>
      <c r="O205" s="635"/>
      <c r="P205" s="737"/>
      <c r="Q205" s="738"/>
      <c r="R205" s="635"/>
    </row>
    <row r="206" spans="1:18" ht="12.75">
      <c r="A206" s="736"/>
      <c r="B206" s="490"/>
      <c r="C206" s="741" t="s">
        <v>145</v>
      </c>
      <c r="D206" s="639">
        <v>192</v>
      </c>
      <c r="E206" s="742" t="s">
        <v>146</v>
      </c>
      <c r="F206" s="743"/>
      <c r="G206" s="649">
        <f>SUM(H206:K206)</f>
        <v>0</v>
      </c>
      <c r="H206" s="649"/>
      <c r="I206" s="649"/>
      <c r="J206" s="649"/>
      <c r="K206" s="649"/>
      <c r="L206" s="650"/>
      <c r="M206" s="650"/>
      <c r="N206" s="650"/>
      <c r="O206" s="635"/>
      <c r="P206" s="737"/>
      <c r="Q206" s="738"/>
      <c r="R206" s="635"/>
    </row>
    <row r="207" spans="1:18" ht="15" customHeight="1">
      <c r="A207" s="736"/>
      <c r="B207" s="728" t="s">
        <v>147</v>
      </c>
      <c r="C207" s="728"/>
      <c r="D207" s="639">
        <v>193</v>
      </c>
      <c r="E207" s="309" t="s">
        <v>148</v>
      </c>
      <c r="F207" s="672"/>
      <c r="G207" s="649">
        <f>SUM(H207:K207)</f>
        <v>0</v>
      </c>
      <c r="H207" s="649"/>
      <c r="I207" s="649"/>
      <c r="J207" s="649"/>
      <c r="K207" s="649"/>
      <c r="L207" s="650"/>
      <c r="M207" s="650"/>
      <c r="N207" s="650"/>
      <c r="O207" s="636"/>
      <c r="P207" s="737"/>
      <c r="Q207" s="738"/>
      <c r="R207" s="635"/>
    </row>
    <row r="208" spans="1:18" ht="26.25" customHeight="1">
      <c r="A208" s="736"/>
      <c r="B208" s="728" t="s">
        <v>149</v>
      </c>
      <c r="C208" s="728"/>
      <c r="D208" s="639">
        <v>194</v>
      </c>
      <c r="E208" s="309" t="s">
        <v>150</v>
      </c>
      <c r="F208" s="672">
        <f aca="true" t="shared" si="57" ref="F208:N208">SUM(F209:F210)</f>
        <v>0</v>
      </c>
      <c r="G208" s="649">
        <f t="shared" si="57"/>
        <v>0</v>
      </c>
      <c r="H208" s="649">
        <f t="shared" si="57"/>
        <v>0</v>
      </c>
      <c r="I208" s="649">
        <f t="shared" si="57"/>
        <v>0</v>
      </c>
      <c r="J208" s="649">
        <f t="shared" si="57"/>
        <v>0</v>
      </c>
      <c r="K208" s="649">
        <f t="shared" si="57"/>
        <v>0</v>
      </c>
      <c r="L208" s="650">
        <f t="shared" si="57"/>
        <v>0</v>
      </c>
      <c r="M208" s="650">
        <f t="shared" si="57"/>
        <v>0</v>
      </c>
      <c r="N208" s="650">
        <f t="shared" si="57"/>
        <v>0</v>
      </c>
      <c r="O208" s="636"/>
      <c r="P208" s="737"/>
      <c r="Q208" s="738"/>
      <c r="R208" s="635"/>
    </row>
    <row r="209" spans="1:18" ht="11.25" customHeight="1">
      <c r="A209" s="736"/>
      <c r="B209" s="490"/>
      <c r="C209" s="741" t="s">
        <v>116</v>
      </c>
      <c r="D209" s="639">
        <v>195</v>
      </c>
      <c r="E209" s="309" t="s">
        <v>151</v>
      </c>
      <c r="F209" s="672"/>
      <c r="G209" s="649">
        <f>SUM(H209:K209)</f>
        <v>0</v>
      </c>
      <c r="H209" s="649"/>
      <c r="I209" s="649"/>
      <c r="J209" s="649"/>
      <c r="K209" s="649"/>
      <c r="L209" s="650"/>
      <c r="M209" s="650"/>
      <c r="N209" s="650"/>
      <c r="O209" s="636"/>
      <c r="P209" s="737"/>
      <c r="Q209" s="738"/>
      <c r="R209" s="635"/>
    </row>
    <row r="210" spans="1:18" ht="11.25" customHeight="1">
      <c r="A210" s="736"/>
      <c r="B210" s="490"/>
      <c r="C210" s="741" t="s">
        <v>118</v>
      </c>
      <c r="D210" s="639">
        <v>196</v>
      </c>
      <c r="E210" s="309" t="s">
        <v>152</v>
      </c>
      <c r="F210" s="672"/>
      <c r="G210" s="649">
        <f>SUM(H210:K210)</f>
        <v>0</v>
      </c>
      <c r="H210" s="649"/>
      <c r="I210" s="649"/>
      <c r="J210" s="649"/>
      <c r="K210" s="649"/>
      <c r="L210" s="650"/>
      <c r="M210" s="650"/>
      <c r="N210" s="650"/>
      <c r="O210" s="636"/>
      <c r="P210" s="737"/>
      <c r="Q210" s="738"/>
      <c r="R210" s="635"/>
    </row>
    <row r="211" spans="1:18" ht="9.75" customHeight="1">
      <c r="A211" s="746"/>
      <c r="B211" s="746"/>
      <c r="C211" s="746"/>
      <c r="D211" s="639">
        <v>197</v>
      </c>
      <c r="E211" s="148"/>
      <c r="F211" s="649"/>
      <c r="G211" s="649"/>
      <c r="H211" s="649"/>
      <c r="I211" s="649"/>
      <c r="J211" s="649"/>
      <c r="K211" s="649"/>
      <c r="L211" s="650"/>
      <c r="M211" s="650"/>
      <c r="N211" s="650"/>
      <c r="O211" s="636"/>
      <c r="P211" s="738"/>
      <c r="Q211" s="738"/>
      <c r="R211" s="700"/>
    </row>
    <row r="212" spans="1:26" s="369" customFormat="1" ht="15.75">
      <c r="A212" s="747" t="s">
        <v>153</v>
      </c>
      <c r="B212" s="748"/>
      <c r="C212" s="748"/>
      <c r="D212" s="639">
        <v>198</v>
      </c>
      <c r="E212" s="749" t="s">
        <v>154</v>
      </c>
      <c r="F212" s="633">
        <f aca="true" t="shared" si="58" ref="F212:N212">SUM(F213,F273,F285,F293)</f>
        <v>1633</v>
      </c>
      <c r="G212" s="633">
        <f t="shared" si="58"/>
        <v>172647</v>
      </c>
      <c r="H212" s="633">
        <f t="shared" si="58"/>
        <v>172647</v>
      </c>
      <c r="I212" s="633">
        <f t="shared" si="58"/>
        <v>0</v>
      </c>
      <c r="J212" s="633">
        <f t="shared" si="58"/>
        <v>0</v>
      </c>
      <c r="K212" s="633">
        <f t="shared" si="58"/>
        <v>0</v>
      </c>
      <c r="L212" s="634">
        <f t="shared" si="58"/>
        <v>176473</v>
      </c>
      <c r="M212" s="634">
        <f t="shared" si="58"/>
        <v>180743</v>
      </c>
      <c r="N212" s="634">
        <f t="shared" si="58"/>
        <v>189226</v>
      </c>
      <c r="P212" s="750">
        <f aca="true" t="shared" si="59" ref="P212:W212">G13</f>
        <v>168862</v>
      </c>
      <c r="Q212" s="750">
        <f t="shared" si="59"/>
        <v>168862</v>
      </c>
      <c r="R212" s="750">
        <f t="shared" si="59"/>
        <v>0</v>
      </c>
      <c r="S212" s="636">
        <f t="shared" si="59"/>
        <v>0</v>
      </c>
      <c r="T212" s="750">
        <f t="shared" si="59"/>
        <v>0</v>
      </c>
      <c r="U212" s="750">
        <f t="shared" si="59"/>
        <v>176473</v>
      </c>
      <c r="V212" s="750">
        <f t="shared" si="59"/>
        <v>180743</v>
      </c>
      <c r="W212" s="750">
        <f t="shared" si="59"/>
        <v>189226</v>
      </c>
      <c r="X212" s="750"/>
      <c r="Y212" s="750"/>
      <c r="Z212" s="750"/>
    </row>
    <row r="213" spans="1:26" s="369" customFormat="1" ht="12.75">
      <c r="A213" s="751" t="s">
        <v>1377</v>
      </c>
      <c r="B213" s="751"/>
      <c r="C213" s="751"/>
      <c r="D213" s="639">
        <v>199</v>
      </c>
      <c r="E213" s="642" t="s">
        <v>714</v>
      </c>
      <c r="F213" s="643">
        <f aca="true" t="shared" si="60" ref="F213:N213">SUM(F304,F350,F393,F402,F418,F433,F463,F521,F550,F606,F668,F717,F762,F801,F836,F855,F905)</f>
        <v>1458</v>
      </c>
      <c r="G213" s="640">
        <f t="shared" si="60"/>
        <v>138201</v>
      </c>
      <c r="H213" s="640">
        <f t="shared" si="60"/>
        <v>138201</v>
      </c>
      <c r="I213" s="640">
        <f t="shared" si="60"/>
        <v>0</v>
      </c>
      <c r="J213" s="640">
        <f t="shared" si="60"/>
        <v>0</v>
      </c>
      <c r="K213" s="640">
        <f t="shared" si="60"/>
        <v>0</v>
      </c>
      <c r="L213" s="641">
        <f t="shared" si="60"/>
        <v>146554</v>
      </c>
      <c r="M213" s="641">
        <f t="shared" si="60"/>
        <v>150754</v>
      </c>
      <c r="N213" s="641">
        <f t="shared" si="60"/>
        <v>156754</v>
      </c>
      <c r="P213" s="750">
        <f aca="true" t="shared" si="61" ref="P213:W213">G212</f>
        <v>172647</v>
      </c>
      <c r="Q213" s="750">
        <f t="shared" si="61"/>
        <v>172647</v>
      </c>
      <c r="R213" s="750">
        <f t="shared" si="61"/>
        <v>0</v>
      </c>
      <c r="S213" s="636">
        <f t="shared" si="61"/>
        <v>0</v>
      </c>
      <c r="T213" s="750">
        <f t="shared" si="61"/>
        <v>0</v>
      </c>
      <c r="U213" s="750">
        <f t="shared" si="61"/>
        <v>176473</v>
      </c>
      <c r="V213" s="750">
        <f t="shared" si="61"/>
        <v>180743</v>
      </c>
      <c r="W213" s="750">
        <f t="shared" si="61"/>
        <v>189226</v>
      </c>
      <c r="X213" s="750"/>
      <c r="Y213" s="750"/>
      <c r="Z213" s="750"/>
    </row>
    <row r="214" spans="1:26" s="369" customFormat="1" ht="12.75">
      <c r="A214" s="233" t="s">
        <v>155</v>
      </c>
      <c r="B214" s="233"/>
      <c r="C214" s="233"/>
      <c r="D214" s="639">
        <v>200</v>
      </c>
      <c r="E214" s="642">
        <v>10</v>
      </c>
      <c r="F214" s="643">
        <f aca="true" t="shared" si="62" ref="F214:N214">SUM(F305,F351,F419,F434,F464,F522,F551,F607,F669,F718,F763,F802,F837,F856,F906)</f>
        <v>0</v>
      </c>
      <c r="G214" s="640">
        <f t="shared" si="62"/>
        <v>65212</v>
      </c>
      <c r="H214" s="640">
        <f t="shared" si="62"/>
        <v>65212</v>
      </c>
      <c r="I214" s="640">
        <f t="shared" si="62"/>
        <v>0</v>
      </c>
      <c r="J214" s="640">
        <f t="shared" si="62"/>
        <v>0</v>
      </c>
      <c r="K214" s="640">
        <f t="shared" si="62"/>
        <v>0</v>
      </c>
      <c r="L214" s="641">
        <f t="shared" si="62"/>
        <v>72401</v>
      </c>
      <c r="M214" s="641">
        <f t="shared" si="62"/>
        <v>74856</v>
      </c>
      <c r="N214" s="641">
        <f t="shared" si="62"/>
        <v>79546</v>
      </c>
      <c r="P214" s="752">
        <f aca="true" t="shared" si="63" ref="P214:W214">P212-P213</f>
        <v>-3785</v>
      </c>
      <c r="Q214" s="752">
        <f t="shared" si="63"/>
        <v>-3785</v>
      </c>
      <c r="R214" s="752">
        <f t="shared" si="63"/>
        <v>0</v>
      </c>
      <c r="S214" s="752">
        <f t="shared" si="63"/>
        <v>0</v>
      </c>
      <c r="T214" s="752">
        <f t="shared" si="63"/>
        <v>0</v>
      </c>
      <c r="U214" s="752">
        <f t="shared" si="63"/>
        <v>0</v>
      </c>
      <c r="V214" s="752">
        <f t="shared" si="63"/>
        <v>0</v>
      </c>
      <c r="W214" s="752">
        <f t="shared" si="63"/>
        <v>0</v>
      </c>
      <c r="X214" s="752"/>
      <c r="Y214" s="752"/>
      <c r="Z214" s="752"/>
    </row>
    <row r="215" spans="1:18" s="369" customFormat="1" ht="12.75">
      <c r="A215" s="751" t="s">
        <v>156</v>
      </c>
      <c r="B215" s="751"/>
      <c r="C215" s="751"/>
      <c r="D215" s="639">
        <v>201</v>
      </c>
      <c r="E215" s="214">
        <v>20</v>
      </c>
      <c r="F215" s="640">
        <f aca="true" t="shared" si="64" ref="F215:N215">SUM(F306,F352,F394,F420,F435,F465,F523,F552,F608,F670,F719,F764,F803,F838,F857,F907)</f>
        <v>1292</v>
      </c>
      <c r="G215" s="640">
        <f t="shared" si="64"/>
        <v>41290</v>
      </c>
      <c r="H215" s="640">
        <f t="shared" si="64"/>
        <v>41290</v>
      </c>
      <c r="I215" s="640">
        <f t="shared" si="64"/>
        <v>0</v>
      </c>
      <c r="J215" s="640">
        <f t="shared" si="64"/>
        <v>0</v>
      </c>
      <c r="K215" s="640">
        <f t="shared" si="64"/>
        <v>0</v>
      </c>
      <c r="L215" s="641">
        <f t="shared" si="64"/>
        <v>46262</v>
      </c>
      <c r="M215" s="641">
        <f t="shared" si="64"/>
        <v>48432</v>
      </c>
      <c r="N215" s="641">
        <f t="shared" si="64"/>
        <v>50193</v>
      </c>
      <c r="O215" s="635"/>
      <c r="P215" s="368"/>
      <c r="Q215" s="753"/>
      <c r="R215" s="701"/>
    </row>
    <row r="216" spans="1:18" ht="12.75">
      <c r="A216" s="145"/>
      <c r="B216" s="682" t="s">
        <v>157</v>
      </c>
      <c r="C216" s="682"/>
      <c r="D216" s="639">
        <v>202</v>
      </c>
      <c r="E216" s="148" t="s">
        <v>158</v>
      </c>
      <c r="F216" s="649">
        <f aca="true" t="shared" si="65" ref="F216:N216">SUM(F395)</f>
        <v>0</v>
      </c>
      <c r="G216" s="649">
        <f t="shared" si="65"/>
        <v>718</v>
      </c>
      <c r="H216" s="649">
        <f t="shared" si="65"/>
        <v>718</v>
      </c>
      <c r="I216" s="649">
        <f t="shared" si="65"/>
        <v>0</v>
      </c>
      <c r="J216" s="649">
        <f t="shared" si="65"/>
        <v>0</v>
      </c>
      <c r="K216" s="649">
        <f t="shared" si="65"/>
        <v>0</v>
      </c>
      <c r="L216" s="650">
        <f t="shared" si="65"/>
        <v>636</v>
      </c>
      <c r="M216" s="650">
        <f t="shared" si="65"/>
        <v>609</v>
      </c>
      <c r="N216" s="650">
        <f t="shared" si="65"/>
        <v>579</v>
      </c>
      <c r="O216" s="635"/>
      <c r="P216" s="738"/>
      <c r="Q216" s="738"/>
      <c r="R216" s="700"/>
    </row>
    <row r="217" spans="1:18" s="369" customFormat="1" ht="12.75">
      <c r="A217" s="736" t="s">
        <v>159</v>
      </c>
      <c r="B217" s="214"/>
      <c r="C217" s="736"/>
      <c r="D217" s="639">
        <v>203</v>
      </c>
      <c r="E217" s="214">
        <v>30</v>
      </c>
      <c r="F217" s="640">
        <f aca="true" t="shared" si="66" ref="F217:N217">SUM(F396)</f>
        <v>0</v>
      </c>
      <c r="G217" s="640">
        <f t="shared" si="66"/>
        <v>17265</v>
      </c>
      <c r="H217" s="640">
        <f t="shared" si="66"/>
        <v>17265</v>
      </c>
      <c r="I217" s="640">
        <f t="shared" si="66"/>
        <v>0</v>
      </c>
      <c r="J217" s="640">
        <f t="shared" si="66"/>
        <v>0</v>
      </c>
      <c r="K217" s="640">
        <f t="shared" si="66"/>
        <v>0</v>
      </c>
      <c r="L217" s="641">
        <f t="shared" si="66"/>
        <v>16267</v>
      </c>
      <c r="M217" s="641">
        <f t="shared" si="66"/>
        <v>15531</v>
      </c>
      <c r="N217" s="641">
        <f t="shared" si="66"/>
        <v>14630</v>
      </c>
      <c r="O217" s="635"/>
      <c r="P217" s="754"/>
      <c r="Q217" s="754"/>
      <c r="R217" s="701"/>
    </row>
    <row r="218" spans="1:18" s="369" customFormat="1" ht="12.75">
      <c r="A218" s="736"/>
      <c r="B218" s="680" t="s">
        <v>1381</v>
      </c>
      <c r="C218" s="680"/>
      <c r="D218" s="639">
        <v>204</v>
      </c>
      <c r="E218" s="646" t="s">
        <v>1382</v>
      </c>
      <c r="F218" s="643">
        <f aca="true" t="shared" si="67" ref="F218:N218">SUM(F397)</f>
        <v>0</v>
      </c>
      <c r="G218" s="640">
        <f t="shared" si="67"/>
        <v>17265</v>
      </c>
      <c r="H218" s="640">
        <f t="shared" si="67"/>
        <v>17265</v>
      </c>
      <c r="I218" s="640">
        <f t="shared" si="67"/>
        <v>0</v>
      </c>
      <c r="J218" s="640">
        <f t="shared" si="67"/>
        <v>0</v>
      </c>
      <c r="K218" s="640">
        <f t="shared" si="67"/>
        <v>0</v>
      </c>
      <c r="L218" s="641">
        <f t="shared" si="67"/>
        <v>16267</v>
      </c>
      <c r="M218" s="641">
        <f t="shared" si="67"/>
        <v>15531</v>
      </c>
      <c r="N218" s="641">
        <f t="shared" si="67"/>
        <v>14630</v>
      </c>
      <c r="O218" s="635"/>
      <c r="P218" s="753"/>
      <c r="Q218" s="753"/>
      <c r="R218" s="701"/>
    </row>
    <row r="219" spans="1:17" s="369" customFormat="1" ht="12.75">
      <c r="A219" s="736"/>
      <c r="B219" s="680" t="s">
        <v>160</v>
      </c>
      <c r="C219" s="680"/>
      <c r="D219" s="639">
        <v>205</v>
      </c>
      <c r="E219" s="642" t="s">
        <v>1644</v>
      </c>
      <c r="F219" s="643">
        <f aca="true" t="shared" si="68" ref="F219:N219">SUM(F398)</f>
        <v>0</v>
      </c>
      <c r="G219" s="640">
        <f t="shared" si="68"/>
        <v>0</v>
      </c>
      <c r="H219" s="640">
        <f t="shared" si="68"/>
        <v>0</v>
      </c>
      <c r="I219" s="640">
        <f t="shared" si="68"/>
        <v>0</v>
      </c>
      <c r="J219" s="640">
        <f t="shared" si="68"/>
        <v>0</v>
      </c>
      <c r="K219" s="640">
        <f t="shared" si="68"/>
        <v>0</v>
      </c>
      <c r="L219" s="641">
        <f t="shared" si="68"/>
        <v>0</v>
      </c>
      <c r="M219" s="641">
        <f t="shared" si="68"/>
        <v>0</v>
      </c>
      <c r="N219" s="641">
        <f t="shared" si="68"/>
        <v>0</v>
      </c>
      <c r="O219" s="635"/>
      <c r="P219" s="368"/>
      <c r="Q219" s="368"/>
    </row>
    <row r="220" spans="1:17" s="369" customFormat="1" ht="12.75">
      <c r="A220" s="736"/>
      <c r="B220" s="736" t="s">
        <v>161</v>
      </c>
      <c r="C220" s="736"/>
      <c r="D220" s="639">
        <v>206</v>
      </c>
      <c r="E220" s="642" t="s">
        <v>162</v>
      </c>
      <c r="F220" s="643">
        <f aca="true" t="shared" si="69" ref="F220:N220">SUM(F399)</f>
        <v>0</v>
      </c>
      <c r="G220" s="640">
        <f t="shared" si="69"/>
        <v>0</v>
      </c>
      <c r="H220" s="640">
        <f t="shared" si="69"/>
        <v>0</v>
      </c>
      <c r="I220" s="640">
        <f t="shared" si="69"/>
        <v>0</v>
      </c>
      <c r="J220" s="640">
        <f t="shared" si="69"/>
        <v>0</v>
      </c>
      <c r="K220" s="640">
        <f t="shared" si="69"/>
        <v>0</v>
      </c>
      <c r="L220" s="641">
        <f t="shared" si="69"/>
        <v>0</v>
      </c>
      <c r="M220" s="641">
        <f t="shared" si="69"/>
        <v>0</v>
      </c>
      <c r="N220" s="641">
        <f t="shared" si="69"/>
        <v>0</v>
      </c>
      <c r="O220" s="635"/>
      <c r="P220" s="368"/>
      <c r="Q220" s="368"/>
    </row>
    <row r="221" spans="1:17" s="369" customFormat="1" ht="12.75">
      <c r="A221" s="736" t="s">
        <v>163</v>
      </c>
      <c r="B221" s="214"/>
      <c r="C221" s="736"/>
      <c r="D221" s="639">
        <v>207</v>
      </c>
      <c r="E221" s="642" t="s">
        <v>795</v>
      </c>
      <c r="F221" s="643">
        <f aca="true" t="shared" si="70" ref="F221:N221">SUM(F804,F858)</f>
        <v>0</v>
      </c>
      <c r="G221" s="640">
        <f t="shared" si="70"/>
        <v>870</v>
      </c>
      <c r="H221" s="640">
        <f t="shared" si="70"/>
        <v>870</v>
      </c>
      <c r="I221" s="640">
        <f t="shared" si="70"/>
        <v>0</v>
      </c>
      <c r="J221" s="640">
        <f t="shared" si="70"/>
        <v>0</v>
      </c>
      <c r="K221" s="640">
        <f t="shared" si="70"/>
        <v>0</v>
      </c>
      <c r="L221" s="641">
        <f t="shared" si="70"/>
        <v>601</v>
      </c>
      <c r="M221" s="641">
        <f t="shared" si="70"/>
        <v>615</v>
      </c>
      <c r="N221" s="641">
        <f t="shared" si="70"/>
        <v>640</v>
      </c>
      <c r="O221" s="635"/>
      <c r="P221" s="368"/>
      <c r="Q221" s="368"/>
    </row>
    <row r="222" spans="1:17" s="369" customFormat="1" ht="12.75">
      <c r="A222" s="736"/>
      <c r="B222" s="736" t="s">
        <v>164</v>
      </c>
      <c r="C222" s="145"/>
      <c r="D222" s="639">
        <v>208</v>
      </c>
      <c r="E222" s="642" t="s">
        <v>165</v>
      </c>
      <c r="F222" s="643">
        <f aca="true" t="shared" si="71" ref="F222:N222">SUM(F805,F859)</f>
        <v>0</v>
      </c>
      <c r="G222" s="640">
        <f t="shared" si="71"/>
        <v>870</v>
      </c>
      <c r="H222" s="640">
        <f t="shared" si="71"/>
        <v>870</v>
      </c>
      <c r="I222" s="640">
        <f t="shared" si="71"/>
        <v>0</v>
      </c>
      <c r="J222" s="640">
        <f t="shared" si="71"/>
        <v>0</v>
      </c>
      <c r="K222" s="640">
        <f t="shared" si="71"/>
        <v>0</v>
      </c>
      <c r="L222" s="641">
        <f t="shared" si="71"/>
        <v>601</v>
      </c>
      <c r="M222" s="641">
        <f t="shared" si="71"/>
        <v>615</v>
      </c>
      <c r="N222" s="641">
        <f t="shared" si="71"/>
        <v>640</v>
      </c>
      <c r="O222" s="635"/>
      <c r="P222" s="587"/>
      <c r="Q222" s="587"/>
    </row>
    <row r="223" spans="1:17" s="369" customFormat="1" ht="12.75">
      <c r="A223" s="214"/>
      <c r="B223" s="736" t="s">
        <v>47</v>
      </c>
      <c r="C223" s="736"/>
      <c r="D223" s="639">
        <v>209</v>
      </c>
      <c r="E223" s="642" t="s">
        <v>166</v>
      </c>
      <c r="F223" s="643">
        <f aca="true" t="shared" si="72" ref="F223:N223">SUM(F806)</f>
        <v>0</v>
      </c>
      <c r="G223" s="640">
        <f t="shared" si="72"/>
        <v>0</v>
      </c>
      <c r="H223" s="640">
        <f t="shared" si="72"/>
        <v>0</v>
      </c>
      <c r="I223" s="640">
        <f t="shared" si="72"/>
        <v>0</v>
      </c>
      <c r="J223" s="640">
        <f t="shared" si="72"/>
        <v>0</v>
      </c>
      <c r="K223" s="640">
        <f t="shared" si="72"/>
        <v>0</v>
      </c>
      <c r="L223" s="641">
        <f t="shared" si="72"/>
        <v>0</v>
      </c>
      <c r="M223" s="641">
        <f t="shared" si="72"/>
        <v>0</v>
      </c>
      <c r="N223" s="641">
        <f t="shared" si="72"/>
        <v>0</v>
      </c>
      <c r="O223" s="635"/>
      <c r="P223" s="368"/>
      <c r="Q223" s="368"/>
    </row>
    <row r="224" spans="1:17" s="369" customFormat="1" ht="12.75">
      <c r="A224" s="736" t="s">
        <v>167</v>
      </c>
      <c r="B224" s="214"/>
      <c r="C224" s="145"/>
      <c r="D224" s="639">
        <v>210</v>
      </c>
      <c r="E224" s="214">
        <v>50</v>
      </c>
      <c r="F224" s="640">
        <f aca="true" t="shared" si="73" ref="F224:N224">SUM(F353)</f>
        <v>0</v>
      </c>
      <c r="G224" s="640">
        <f t="shared" si="73"/>
        <v>0</v>
      </c>
      <c r="H224" s="640">
        <f t="shared" si="73"/>
        <v>0</v>
      </c>
      <c r="I224" s="640">
        <f t="shared" si="73"/>
        <v>0</v>
      </c>
      <c r="J224" s="640">
        <f t="shared" si="73"/>
        <v>0</v>
      </c>
      <c r="K224" s="640">
        <f t="shared" si="73"/>
        <v>0</v>
      </c>
      <c r="L224" s="641">
        <f t="shared" si="73"/>
        <v>0</v>
      </c>
      <c r="M224" s="641">
        <f t="shared" si="73"/>
        <v>0</v>
      </c>
      <c r="N224" s="641">
        <f t="shared" si="73"/>
        <v>0</v>
      </c>
      <c r="O224" s="635"/>
      <c r="P224" s="368"/>
      <c r="Q224" s="368"/>
    </row>
    <row r="225" spans="1:17" s="369" customFormat="1" ht="12.75">
      <c r="A225" s="736"/>
      <c r="B225" s="736" t="s">
        <v>168</v>
      </c>
      <c r="C225" s="736"/>
      <c r="D225" s="639">
        <v>211</v>
      </c>
      <c r="E225" s="642" t="s">
        <v>169</v>
      </c>
      <c r="F225" s="643">
        <f aca="true" t="shared" si="74" ref="F225:N225">SUM(F354)</f>
        <v>0</v>
      </c>
      <c r="G225" s="640">
        <f t="shared" si="74"/>
        <v>0</v>
      </c>
      <c r="H225" s="640">
        <f t="shared" si="74"/>
        <v>0</v>
      </c>
      <c r="I225" s="640">
        <f t="shared" si="74"/>
        <v>0</v>
      </c>
      <c r="J225" s="640">
        <f t="shared" si="74"/>
        <v>0</v>
      </c>
      <c r="K225" s="640">
        <f t="shared" si="74"/>
        <v>0</v>
      </c>
      <c r="L225" s="641">
        <f t="shared" si="74"/>
        <v>0</v>
      </c>
      <c r="M225" s="641">
        <f t="shared" si="74"/>
        <v>0</v>
      </c>
      <c r="N225" s="641">
        <f t="shared" si="74"/>
        <v>0</v>
      </c>
      <c r="O225" s="635"/>
      <c r="P225" s="368"/>
      <c r="Q225" s="368"/>
    </row>
    <row r="226" spans="1:17" s="369" customFormat="1" ht="27" customHeight="1">
      <c r="A226" s="233" t="s">
        <v>170</v>
      </c>
      <c r="B226" s="233"/>
      <c r="C226" s="233"/>
      <c r="D226" s="639">
        <v>212</v>
      </c>
      <c r="E226" s="642" t="s">
        <v>813</v>
      </c>
      <c r="F226" s="643">
        <f aca="true" t="shared" si="75" ref="F226:N226">SUM(F307,F355,F403,F436,F466,F524,F553,F609,F671,F720,F807,F839,F860,F908)</f>
        <v>0</v>
      </c>
      <c r="G226" s="640">
        <f t="shared" si="75"/>
        <v>1000</v>
      </c>
      <c r="H226" s="640">
        <f t="shared" si="75"/>
        <v>1000</v>
      </c>
      <c r="I226" s="640">
        <f t="shared" si="75"/>
        <v>0</v>
      </c>
      <c r="J226" s="640">
        <f t="shared" si="75"/>
        <v>0</v>
      </c>
      <c r="K226" s="640">
        <f t="shared" si="75"/>
        <v>0</v>
      </c>
      <c r="L226" s="641">
        <f t="shared" si="75"/>
        <v>1090</v>
      </c>
      <c r="M226" s="641">
        <f t="shared" si="75"/>
        <v>1145</v>
      </c>
      <c r="N226" s="641">
        <f t="shared" si="75"/>
        <v>1225</v>
      </c>
      <c r="O226" s="635"/>
      <c r="P226" s="368"/>
      <c r="Q226" s="368"/>
    </row>
    <row r="227" spans="1:17" s="369" customFormat="1" ht="12.75">
      <c r="A227" s="736"/>
      <c r="B227" s="736" t="s">
        <v>1412</v>
      </c>
      <c r="C227" s="145"/>
      <c r="D227" s="639">
        <v>213</v>
      </c>
      <c r="E227" s="214" t="s">
        <v>1413</v>
      </c>
      <c r="F227" s="640">
        <f aca="true" t="shared" si="76" ref="F227:N227">SUM(F308,F356,F404,F437,F467,F525,F554,F610,F672,F721,F808,F840,F861)</f>
        <v>0</v>
      </c>
      <c r="G227" s="640">
        <f t="shared" si="76"/>
        <v>1000</v>
      </c>
      <c r="H227" s="640">
        <f t="shared" si="76"/>
        <v>1000</v>
      </c>
      <c r="I227" s="640">
        <f t="shared" si="76"/>
        <v>0</v>
      </c>
      <c r="J227" s="640">
        <f t="shared" si="76"/>
        <v>0</v>
      </c>
      <c r="K227" s="640">
        <f t="shared" si="76"/>
        <v>0</v>
      </c>
      <c r="L227" s="641">
        <f t="shared" si="76"/>
        <v>1090</v>
      </c>
      <c r="M227" s="641">
        <f t="shared" si="76"/>
        <v>1145</v>
      </c>
      <c r="N227" s="641">
        <f t="shared" si="76"/>
        <v>1225</v>
      </c>
      <c r="O227" s="635"/>
      <c r="P227" s="368"/>
      <c r="Q227" s="368"/>
    </row>
    <row r="228" spans="1:15" ht="12.75">
      <c r="A228" s="755"/>
      <c r="B228" s="165"/>
      <c r="C228" s="164" t="s">
        <v>171</v>
      </c>
      <c r="D228" s="639">
        <v>214</v>
      </c>
      <c r="E228" s="148" t="s">
        <v>1415</v>
      </c>
      <c r="F228" s="649">
        <f aca="true" t="shared" si="77" ref="F228:N228">SUM(F309,F357,F438,F468,F526,F555,F611,F673,F722,F809,F841,F862)</f>
        <v>0</v>
      </c>
      <c r="G228" s="649">
        <f t="shared" si="77"/>
        <v>1000</v>
      </c>
      <c r="H228" s="649">
        <f t="shared" si="77"/>
        <v>1000</v>
      </c>
      <c r="I228" s="649">
        <f t="shared" si="77"/>
        <v>0</v>
      </c>
      <c r="J228" s="649">
        <f t="shared" si="77"/>
        <v>0</v>
      </c>
      <c r="K228" s="649">
        <f t="shared" si="77"/>
        <v>0</v>
      </c>
      <c r="L228" s="650">
        <f t="shared" si="77"/>
        <v>1090</v>
      </c>
      <c r="M228" s="650">
        <f t="shared" si="77"/>
        <v>1145</v>
      </c>
      <c r="N228" s="650">
        <f t="shared" si="77"/>
        <v>1225</v>
      </c>
      <c r="O228" s="635"/>
    </row>
    <row r="229" spans="1:15" ht="12.75">
      <c r="A229" s="736"/>
      <c r="B229" s="165"/>
      <c r="C229" s="165" t="s">
        <v>172</v>
      </c>
      <c r="D229" s="639">
        <v>215</v>
      </c>
      <c r="E229" s="148" t="s">
        <v>173</v>
      </c>
      <c r="F229" s="649">
        <f aca="true" t="shared" si="78" ref="F229:N229">SUM(F527)</f>
        <v>0</v>
      </c>
      <c r="G229" s="649">
        <f t="shared" si="78"/>
        <v>0</v>
      </c>
      <c r="H229" s="649">
        <f t="shared" si="78"/>
        <v>0</v>
      </c>
      <c r="I229" s="649">
        <f t="shared" si="78"/>
        <v>0</v>
      </c>
      <c r="J229" s="649">
        <f t="shared" si="78"/>
        <v>0</v>
      </c>
      <c r="K229" s="649">
        <f t="shared" si="78"/>
        <v>0</v>
      </c>
      <c r="L229" s="650">
        <f t="shared" si="78"/>
        <v>0</v>
      </c>
      <c r="M229" s="650">
        <f t="shared" si="78"/>
        <v>0</v>
      </c>
      <c r="N229" s="650">
        <f t="shared" si="78"/>
        <v>0</v>
      </c>
      <c r="O229" s="635"/>
    </row>
    <row r="230" spans="1:15" ht="24.75" customHeight="1">
      <c r="A230" s="165"/>
      <c r="B230" s="165"/>
      <c r="C230" s="709" t="s">
        <v>174</v>
      </c>
      <c r="D230" s="639">
        <v>216</v>
      </c>
      <c r="E230" s="148" t="s">
        <v>175</v>
      </c>
      <c r="F230" s="649">
        <f aca="true" t="shared" si="79" ref="F230:N230">SUM(F405)</f>
        <v>0</v>
      </c>
      <c r="G230" s="649">
        <f t="shared" si="79"/>
        <v>0</v>
      </c>
      <c r="H230" s="649">
        <f t="shared" si="79"/>
        <v>0</v>
      </c>
      <c r="I230" s="649">
        <f t="shared" si="79"/>
        <v>0</v>
      </c>
      <c r="J230" s="649">
        <f t="shared" si="79"/>
        <v>0</v>
      </c>
      <c r="K230" s="649">
        <f t="shared" si="79"/>
        <v>0</v>
      </c>
      <c r="L230" s="650">
        <f t="shared" si="79"/>
        <v>0</v>
      </c>
      <c r="M230" s="650">
        <f t="shared" si="79"/>
        <v>0</v>
      </c>
      <c r="N230" s="650">
        <f t="shared" si="79"/>
        <v>0</v>
      </c>
      <c r="O230" s="635"/>
    </row>
    <row r="231" spans="1:15" ht="27.75" customHeight="1">
      <c r="A231" s="736"/>
      <c r="B231" s="165"/>
      <c r="C231" s="709" t="s">
        <v>176</v>
      </c>
      <c r="D231" s="639">
        <v>217</v>
      </c>
      <c r="E231" s="148" t="s">
        <v>177</v>
      </c>
      <c r="F231" s="649">
        <f aca="true" t="shared" si="80" ref="F231:N231">SUM(F406)</f>
        <v>0</v>
      </c>
      <c r="G231" s="649">
        <f t="shared" si="80"/>
        <v>0</v>
      </c>
      <c r="H231" s="649">
        <f t="shared" si="80"/>
        <v>0</v>
      </c>
      <c r="I231" s="649">
        <f t="shared" si="80"/>
        <v>0</v>
      </c>
      <c r="J231" s="649">
        <f t="shared" si="80"/>
        <v>0</v>
      </c>
      <c r="K231" s="649">
        <f t="shared" si="80"/>
        <v>0</v>
      </c>
      <c r="L231" s="650">
        <f t="shared" si="80"/>
        <v>0</v>
      </c>
      <c r="M231" s="650">
        <f t="shared" si="80"/>
        <v>0</v>
      </c>
      <c r="N231" s="650">
        <f t="shared" si="80"/>
        <v>0</v>
      </c>
      <c r="O231" s="635"/>
    </row>
    <row r="232" spans="1:15" ht="27" customHeight="1">
      <c r="A232" s="736"/>
      <c r="B232" s="165"/>
      <c r="C232" s="709" t="s">
        <v>178</v>
      </c>
      <c r="D232" s="639">
        <v>218</v>
      </c>
      <c r="E232" s="148" t="s">
        <v>179</v>
      </c>
      <c r="F232" s="649">
        <f aca="true" t="shared" si="81" ref="F232:N232">SUM(F358)</f>
        <v>0</v>
      </c>
      <c r="G232" s="649">
        <f t="shared" si="81"/>
        <v>0</v>
      </c>
      <c r="H232" s="649">
        <f t="shared" si="81"/>
        <v>0</v>
      </c>
      <c r="I232" s="649">
        <f t="shared" si="81"/>
        <v>0</v>
      </c>
      <c r="J232" s="649">
        <f t="shared" si="81"/>
        <v>0</v>
      </c>
      <c r="K232" s="649">
        <f t="shared" si="81"/>
        <v>0</v>
      </c>
      <c r="L232" s="650">
        <f t="shared" si="81"/>
        <v>0</v>
      </c>
      <c r="M232" s="650">
        <f t="shared" si="81"/>
        <v>0</v>
      </c>
      <c r="N232" s="650">
        <f t="shared" si="81"/>
        <v>0</v>
      </c>
      <c r="O232" s="635"/>
    </row>
    <row r="233" spans="1:15" ht="13.5" customHeight="1">
      <c r="A233" s="736"/>
      <c r="B233" s="165"/>
      <c r="C233" s="709" t="s">
        <v>180</v>
      </c>
      <c r="D233" s="639">
        <v>219</v>
      </c>
      <c r="E233" s="148" t="s">
        <v>181</v>
      </c>
      <c r="F233" s="649">
        <f aca="true" t="shared" si="82" ref="F233:N233">SUM(F407)</f>
        <v>0</v>
      </c>
      <c r="G233" s="649">
        <f t="shared" si="82"/>
        <v>0</v>
      </c>
      <c r="H233" s="649">
        <f t="shared" si="82"/>
        <v>0</v>
      </c>
      <c r="I233" s="649">
        <f t="shared" si="82"/>
        <v>0</v>
      </c>
      <c r="J233" s="649">
        <f t="shared" si="82"/>
        <v>0</v>
      </c>
      <c r="K233" s="649">
        <f t="shared" si="82"/>
        <v>0</v>
      </c>
      <c r="L233" s="650">
        <f t="shared" si="82"/>
        <v>0</v>
      </c>
      <c r="M233" s="650">
        <f t="shared" si="82"/>
        <v>0</v>
      </c>
      <c r="N233" s="650">
        <f t="shared" si="82"/>
        <v>0</v>
      </c>
      <c r="O233" s="635"/>
    </row>
    <row r="234" spans="1:17" s="369" customFormat="1" ht="15.75" customHeight="1">
      <c r="A234" s="736"/>
      <c r="B234" s="736" t="s">
        <v>182</v>
      </c>
      <c r="C234" s="736"/>
      <c r="D234" s="639">
        <v>220</v>
      </c>
      <c r="E234" s="214" t="s">
        <v>183</v>
      </c>
      <c r="F234" s="640">
        <f aca="true" t="shared" si="83" ref="F234:N234">SUM(F528)</f>
        <v>0</v>
      </c>
      <c r="G234" s="640">
        <f t="shared" si="83"/>
        <v>0</v>
      </c>
      <c r="H234" s="640">
        <f t="shared" si="83"/>
        <v>0</v>
      </c>
      <c r="I234" s="640">
        <f t="shared" si="83"/>
        <v>0</v>
      </c>
      <c r="J234" s="640">
        <f t="shared" si="83"/>
        <v>0</v>
      </c>
      <c r="K234" s="640">
        <f t="shared" si="83"/>
        <v>0</v>
      </c>
      <c r="L234" s="641">
        <f t="shared" si="83"/>
        <v>0</v>
      </c>
      <c r="M234" s="641">
        <f t="shared" si="83"/>
        <v>0</v>
      </c>
      <c r="N234" s="641">
        <f t="shared" si="83"/>
        <v>0</v>
      </c>
      <c r="O234" s="635"/>
      <c r="P234" s="368"/>
      <c r="Q234" s="368"/>
    </row>
    <row r="235" spans="1:15" ht="14.25" customHeight="1">
      <c r="A235" s="736"/>
      <c r="B235" s="165"/>
      <c r="C235" s="709" t="s">
        <v>184</v>
      </c>
      <c r="D235" s="639">
        <v>221</v>
      </c>
      <c r="E235" s="148" t="s">
        <v>185</v>
      </c>
      <c r="F235" s="649">
        <f aca="true" t="shared" si="84" ref="F235:N235">SUM(F529)</f>
        <v>0</v>
      </c>
      <c r="G235" s="649">
        <f t="shared" si="84"/>
        <v>0</v>
      </c>
      <c r="H235" s="649">
        <f t="shared" si="84"/>
        <v>0</v>
      </c>
      <c r="I235" s="649">
        <f t="shared" si="84"/>
        <v>0</v>
      </c>
      <c r="J235" s="649">
        <f t="shared" si="84"/>
        <v>0</v>
      </c>
      <c r="K235" s="649">
        <f t="shared" si="84"/>
        <v>0</v>
      </c>
      <c r="L235" s="650">
        <f t="shared" si="84"/>
        <v>0</v>
      </c>
      <c r="M235" s="650">
        <f t="shared" si="84"/>
        <v>0</v>
      </c>
      <c r="N235" s="650">
        <f t="shared" si="84"/>
        <v>0</v>
      </c>
      <c r="O235" s="635"/>
    </row>
    <row r="236" spans="1:17" s="369" customFormat="1" ht="16.5" customHeight="1">
      <c r="A236" s="736" t="s">
        <v>186</v>
      </c>
      <c r="B236" s="214"/>
      <c r="C236" s="736"/>
      <c r="D236" s="639">
        <v>222</v>
      </c>
      <c r="E236" s="642">
        <v>55</v>
      </c>
      <c r="F236" s="643">
        <f aca="true" t="shared" si="85" ref="F236:N236">SUM(F237)</f>
        <v>0</v>
      </c>
      <c r="G236" s="643">
        <f t="shared" si="85"/>
        <v>1476</v>
      </c>
      <c r="H236" s="643">
        <f t="shared" si="85"/>
        <v>1476</v>
      </c>
      <c r="I236" s="643">
        <f t="shared" si="85"/>
        <v>0</v>
      </c>
      <c r="J236" s="643">
        <f t="shared" si="85"/>
        <v>0</v>
      </c>
      <c r="K236" s="643">
        <f t="shared" si="85"/>
        <v>0</v>
      </c>
      <c r="L236" s="756">
        <f t="shared" si="85"/>
        <v>1257</v>
      </c>
      <c r="M236" s="756">
        <f t="shared" si="85"/>
        <v>1298</v>
      </c>
      <c r="N236" s="756">
        <f t="shared" si="85"/>
        <v>1350</v>
      </c>
      <c r="O236" s="635"/>
      <c r="P236" s="368"/>
      <c r="Q236" s="368"/>
    </row>
    <row r="237" spans="1:17" s="369" customFormat="1" ht="12.75">
      <c r="A237" s="145"/>
      <c r="B237" s="736" t="s">
        <v>187</v>
      </c>
      <c r="C237" s="736"/>
      <c r="D237" s="639">
        <v>223</v>
      </c>
      <c r="E237" s="214" t="s">
        <v>1418</v>
      </c>
      <c r="F237" s="640">
        <f aca="true" t="shared" si="86" ref="F237:N237">SUM(F238:F244)</f>
        <v>0</v>
      </c>
      <c r="G237" s="640">
        <f t="shared" si="86"/>
        <v>1476</v>
      </c>
      <c r="H237" s="640">
        <f t="shared" si="86"/>
        <v>1476</v>
      </c>
      <c r="I237" s="640">
        <f t="shared" si="86"/>
        <v>0</v>
      </c>
      <c r="J237" s="640">
        <f t="shared" si="86"/>
        <v>0</v>
      </c>
      <c r="K237" s="640">
        <f t="shared" si="86"/>
        <v>0</v>
      </c>
      <c r="L237" s="641">
        <f t="shared" si="86"/>
        <v>1257</v>
      </c>
      <c r="M237" s="641">
        <f t="shared" si="86"/>
        <v>1298</v>
      </c>
      <c r="N237" s="641">
        <f t="shared" si="86"/>
        <v>1350</v>
      </c>
      <c r="O237" s="635"/>
      <c r="P237" s="368"/>
      <c r="Q237" s="368"/>
    </row>
    <row r="238" spans="1:15" ht="12.75">
      <c r="A238" s="736"/>
      <c r="B238" s="736"/>
      <c r="C238" s="165" t="s">
        <v>188</v>
      </c>
      <c r="D238" s="639">
        <v>224</v>
      </c>
      <c r="E238" s="148" t="s">
        <v>189</v>
      </c>
      <c r="F238" s="649">
        <f aca="true" t="shared" si="87" ref="F238:N238">SUM(F361,F614)</f>
        <v>0</v>
      </c>
      <c r="G238" s="649">
        <f t="shared" si="87"/>
        <v>0</v>
      </c>
      <c r="H238" s="649">
        <f t="shared" si="87"/>
        <v>0</v>
      </c>
      <c r="I238" s="649">
        <f t="shared" si="87"/>
        <v>0</v>
      </c>
      <c r="J238" s="649">
        <f t="shared" si="87"/>
        <v>0</v>
      </c>
      <c r="K238" s="649">
        <f t="shared" si="87"/>
        <v>0</v>
      </c>
      <c r="L238" s="650">
        <f t="shared" si="87"/>
        <v>0</v>
      </c>
      <c r="M238" s="650">
        <f t="shared" si="87"/>
        <v>0</v>
      </c>
      <c r="N238" s="650">
        <f t="shared" si="87"/>
        <v>0</v>
      </c>
      <c r="O238" s="635"/>
    </row>
    <row r="239" spans="1:15" ht="12.75">
      <c r="A239" s="736"/>
      <c r="B239" s="736"/>
      <c r="C239" s="165" t="s">
        <v>190</v>
      </c>
      <c r="D239" s="639">
        <v>225</v>
      </c>
      <c r="E239" s="148" t="s">
        <v>1420</v>
      </c>
      <c r="F239" s="649">
        <f aca="true" t="shared" si="88" ref="F239:N239">SUM(F312,F362,F615,F725)</f>
        <v>0</v>
      </c>
      <c r="G239" s="649">
        <f t="shared" si="88"/>
        <v>0</v>
      </c>
      <c r="H239" s="649">
        <f t="shared" si="88"/>
        <v>0</v>
      </c>
      <c r="I239" s="649">
        <f t="shared" si="88"/>
        <v>0</v>
      </c>
      <c r="J239" s="649">
        <f t="shared" si="88"/>
        <v>0</v>
      </c>
      <c r="K239" s="649">
        <f t="shared" si="88"/>
        <v>0</v>
      </c>
      <c r="L239" s="650">
        <f t="shared" si="88"/>
        <v>0</v>
      </c>
      <c r="M239" s="650">
        <f t="shared" si="88"/>
        <v>0</v>
      </c>
      <c r="N239" s="650">
        <f t="shared" si="88"/>
        <v>0</v>
      </c>
      <c r="O239" s="635"/>
    </row>
    <row r="240" spans="1:15" ht="12.75">
      <c r="A240" s="736"/>
      <c r="B240" s="736"/>
      <c r="C240" s="165" t="s">
        <v>191</v>
      </c>
      <c r="D240" s="639">
        <v>226</v>
      </c>
      <c r="E240" s="148" t="s">
        <v>192</v>
      </c>
      <c r="F240" s="649">
        <f aca="true" t="shared" si="89" ref="F240:N240">SUM(F676,F726,F812,F865)</f>
        <v>0</v>
      </c>
      <c r="G240" s="649">
        <f t="shared" si="89"/>
        <v>0</v>
      </c>
      <c r="H240" s="649">
        <f t="shared" si="89"/>
        <v>0</v>
      </c>
      <c r="I240" s="649">
        <f t="shared" si="89"/>
        <v>0</v>
      </c>
      <c r="J240" s="649">
        <f t="shared" si="89"/>
        <v>0</v>
      </c>
      <c r="K240" s="649">
        <f t="shared" si="89"/>
        <v>0</v>
      </c>
      <c r="L240" s="650">
        <f t="shared" si="89"/>
        <v>0</v>
      </c>
      <c r="M240" s="650">
        <f t="shared" si="89"/>
        <v>0</v>
      </c>
      <c r="N240" s="650">
        <f t="shared" si="89"/>
        <v>0</v>
      </c>
      <c r="O240" s="635"/>
    </row>
    <row r="241" spans="1:15" ht="12.75">
      <c r="A241" s="736"/>
      <c r="B241" s="736"/>
      <c r="C241" s="165" t="s">
        <v>193</v>
      </c>
      <c r="D241" s="639">
        <v>227</v>
      </c>
      <c r="E241" s="148" t="s">
        <v>1275</v>
      </c>
      <c r="F241" s="649">
        <f aca="true" t="shared" si="90" ref="F241:N241">SUM(F363,F767)</f>
        <v>0</v>
      </c>
      <c r="G241" s="649">
        <f t="shared" si="90"/>
        <v>1116</v>
      </c>
      <c r="H241" s="649">
        <f t="shared" si="90"/>
        <v>1116</v>
      </c>
      <c r="I241" s="649">
        <f t="shared" si="90"/>
        <v>0</v>
      </c>
      <c r="J241" s="649">
        <f t="shared" si="90"/>
        <v>0</v>
      </c>
      <c r="K241" s="649">
        <f t="shared" si="90"/>
        <v>0</v>
      </c>
      <c r="L241" s="650">
        <f t="shared" si="90"/>
        <v>800</v>
      </c>
      <c r="M241" s="650">
        <f t="shared" si="90"/>
        <v>825</v>
      </c>
      <c r="N241" s="650">
        <f t="shared" si="90"/>
        <v>860</v>
      </c>
      <c r="O241" s="635"/>
    </row>
    <row r="242" spans="1:15" ht="12.75">
      <c r="A242" s="736"/>
      <c r="B242" s="736"/>
      <c r="C242" s="165" t="s">
        <v>194</v>
      </c>
      <c r="D242" s="639">
        <v>228</v>
      </c>
      <c r="E242" s="148" t="s">
        <v>195</v>
      </c>
      <c r="F242" s="649">
        <f aca="true" t="shared" si="91" ref="F242:N242">SUM(F913)</f>
        <v>0</v>
      </c>
      <c r="G242" s="649">
        <f t="shared" si="91"/>
        <v>0</v>
      </c>
      <c r="H242" s="649">
        <f t="shared" si="91"/>
        <v>0</v>
      </c>
      <c r="I242" s="649">
        <f t="shared" si="91"/>
        <v>0</v>
      </c>
      <c r="J242" s="649">
        <f t="shared" si="91"/>
        <v>0</v>
      </c>
      <c r="K242" s="649">
        <f t="shared" si="91"/>
        <v>0</v>
      </c>
      <c r="L242" s="650">
        <f t="shared" si="91"/>
        <v>0</v>
      </c>
      <c r="M242" s="650">
        <f t="shared" si="91"/>
        <v>0</v>
      </c>
      <c r="N242" s="650">
        <f t="shared" si="91"/>
        <v>0</v>
      </c>
      <c r="O242" s="635"/>
    </row>
    <row r="243" spans="1:15" ht="12.75">
      <c r="A243" s="736"/>
      <c r="B243" s="736"/>
      <c r="C243" s="164" t="s">
        <v>196</v>
      </c>
      <c r="D243" s="639">
        <v>229</v>
      </c>
      <c r="E243" s="148" t="s">
        <v>1530</v>
      </c>
      <c r="F243" s="649">
        <f aca="true" t="shared" si="92" ref="F243:N243">F313+F558+F813</f>
        <v>0</v>
      </c>
      <c r="G243" s="649">
        <f t="shared" si="92"/>
        <v>360</v>
      </c>
      <c r="H243" s="649">
        <f t="shared" si="92"/>
        <v>360</v>
      </c>
      <c r="I243" s="649">
        <f t="shared" si="92"/>
        <v>0</v>
      </c>
      <c r="J243" s="649">
        <f t="shared" si="92"/>
        <v>0</v>
      </c>
      <c r="K243" s="649">
        <f t="shared" si="92"/>
        <v>0</v>
      </c>
      <c r="L243" s="650">
        <f t="shared" si="92"/>
        <v>457</v>
      </c>
      <c r="M243" s="650">
        <f t="shared" si="92"/>
        <v>473</v>
      </c>
      <c r="N243" s="650">
        <f t="shared" si="92"/>
        <v>490</v>
      </c>
      <c r="O243" s="635"/>
    </row>
    <row r="244" spans="1:15" ht="12.75">
      <c r="A244" s="736"/>
      <c r="B244" s="736"/>
      <c r="C244" s="165" t="s">
        <v>197</v>
      </c>
      <c r="D244" s="639">
        <v>230</v>
      </c>
      <c r="E244" s="148" t="s">
        <v>198</v>
      </c>
      <c r="F244" s="649">
        <f aca="true" t="shared" si="93" ref="F244:N244">F814</f>
        <v>0</v>
      </c>
      <c r="G244" s="649">
        <f t="shared" si="93"/>
        <v>0</v>
      </c>
      <c r="H244" s="649">
        <f t="shared" si="93"/>
        <v>0</v>
      </c>
      <c r="I244" s="649">
        <f t="shared" si="93"/>
        <v>0</v>
      </c>
      <c r="J244" s="649">
        <f t="shared" si="93"/>
        <v>0</v>
      </c>
      <c r="K244" s="649">
        <f t="shared" si="93"/>
        <v>0</v>
      </c>
      <c r="L244" s="650">
        <f t="shared" si="93"/>
        <v>0</v>
      </c>
      <c r="M244" s="650">
        <f t="shared" si="93"/>
        <v>0</v>
      </c>
      <c r="N244" s="650">
        <f t="shared" si="93"/>
        <v>0</v>
      </c>
      <c r="O244" s="635"/>
    </row>
    <row r="245" spans="1:15" ht="12.75">
      <c r="A245" s="736"/>
      <c r="B245" s="736" t="s">
        <v>199</v>
      </c>
      <c r="C245" s="164"/>
      <c r="D245" s="639">
        <v>231</v>
      </c>
      <c r="E245" s="141">
        <v>56</v>
      </c>
      <c r="F245" s="655">
        <f aca="true" t="shared" si="94" ref="F245:N245">SUM(F246,F250,F254)</f>
        <v>166</v>
      </c>
      <c r="G245" s="655">
        <f t="shared" si="94"/>
        <v>2500</v>
      </c>
      <c r="H245" s="655">
        <f t="shared" si="94"/>
        <v>2500</v>
      </c>
      <c r="I245" s="655">
        <f t="shared" si="94"/>
        <v>0</v>
      </c>
      <c r="J245" s="655">
        <f t="shared" si="94"/>
        <v>0</v>
      </c>
      <c r="K245" s="655">
        <f t="shared" si="94"/>
        <v>0</v>
      </c>
      <c r="L245" s="656">
        <f t="shared" si="94"/>
        <v>0</v>
      </c>
      <c r="M245" s="656">
        <f t="shared" si="94"/>
        <v>0</v>
      </c>
      <c r="N245" s="656">
        <f t="shared" si="94"/>
        <v>0</v>
      </c>
      <c r="O245" s="635"/>
    </row>
    <row r="246" spans="1:15" ht="12.75">
      <c r="A246" s="736"/>
      <c r="B246" s="736"/>
      <c r="C246" s="757" t="s">
        <v>1265</v>
      </c>
      <c r="D246" s="639">
        <v>232</v>
      </c>
      <c r="E246" s="141">
        <v>56.01</v>
      </c>
      <c r="F246" s="655">
        <f aca="true" t="shared" si="95" ref="F246:N246">SUM(F247:F249)</f>
        <v>166</v>
      </c>
      <c r="G246" s="655">
        <f t="shared" si="95"/>
        <v>2400</v>
      </c>
      <c r="H246" s="655">
        <f t="shared" si="95"/>
        <v>2400</v>
      </c>
      <c r="I246" s="655">
        <f t="shared" si="95"/>
        <v>0</v>
      </c>
      <c r="J246" s="655">
        <f t="shared" si="95"/>
        <v>0</v>
      </c>
      <c r="K246" s="655">
        <f t="shared" si="95"/>
        <v>0</v>
      </c>
      <c r="L246" s="656">
        <f t="shared" si="95"/>
        <v>0</v>
      </c>
      <c r="M246" s="656">
        <f t="shared" si="95"/>
        <v>0</v>
      </c>
      <c r="N246" s="656">
        <f t="shared" si="95"/>
        <v>0</v>
      </c>
      <c r="O246" s="635"/>
    </row>
    <row r="247" spans="1:15" ht="12.75">
      <c r="A247" s="736"/>
      <c r="B247" s="736"/>
      <c r="C247" s="758" t="s">
        <v>1267</v>
      </c>
      <c r="D247" s="639">
        <v>233</v>
      </c>
      <c r="E247" s="148" t="s">
        <v>1268</v>
      </c>
      <c r="F247" s="649">
        <f>F316+F474+F561+F619+F680+F730+F771+F869+F917</f>
        <v>147</v>
      </c>
      <c r="G247" s="660">
        <f>SUM(H247:K247)</f>
        <v>2400</v>
      </c>
      <c r="H247" s="660">
        <f aca="true" t="shared" si="96" ref="H247:N249">H316+H474+H561+H619+H680+H730+H771+H869+H917</f>
        <v>2400</v>
      </c>
      <c r="I247" s="660">
        <f t="shared" si="96"/>
        <v>0</v>
      </c>
      <c r="J247" s="660">
        <f t="shared" si="96"/>
        <v>0</v>
      </c>
      <c r="K247" s="660">
        <f t="shared" si="96"/>
        <v>0</v>
      </c>
      <c r="L247" s="661">
        <f t="shared" si="96"/>
        <v>0</v>
      </c>
      <c r="M247" s="661">
        <f t="shared" si="96"/>
        <v>0</v>
      </c>
      <c r="N247" s="661">
        <f t="shared" si="96"/>
        <v>0</v>
      </c>
      <c r="O247" s="635"/>
    </row>
    <row r="248" spans="1:15" ht="12.75">
      <c r="A248" s="736"/>
      <c r="B248" s="736"/>
      <c r="C248" s="759" t="s">
        <v>1269</v>
      </c>
      <c r="D248" s="639">
        <v>234</v>
      </c>
      <c r="E248" s="148" t="s">
        <v>1270</v>
      </c>
      <c r="F248" s="649">
        <f>F317+F475+F562+F620+F681+F731+F772+F870+F918</f>
        <v>0</v>
      </c>
      <c r="G248" s="660">
        <f>SUM(H248:K248)</f>
        <v>0</v>
      </c>
      <c r="H248" s="660">
        <f t="shared" si="96"/>
        <v>0</v>
      </c>
      <c r="I248" s="660">
        <f t="shared" si="96"/>
        <v>0</v>
      </c>
      <c r="J248" s="660">
        <f t="shared" si="96"/>
        <v>0</v>
      </c>
      <c r="K248" s="660">
        <f t="shared" si="96"/>
        <v>0</v>
      </c>
      <c r="L248" s="661">
        <f t="shared" si="96"/>
        <v>0</v>
      </c>
      <c r="M248" s="661">
        <f t="shared" si="96"/>
        <v>0</v>
      </c>
      <c r="N248" s="661">
        <f t="shared" si="96"/>
        <v>0</v>
      </c>
      <c r="O248" s="635"/>
    </row>
    <row r="249" spans="1:15" ht="12.75">
      <c r="A249" s="736"/>
      <c r="B249" s="736"/>
      <c r="C249" s="759" t="s">
        <v>1271</v>
      </c>
      <c r="D249" s="639">
        <v>235</v>
      </c>
      <c r="E249" s="148" t="s">
        <v>1272</v>
      </c>
      <c r="F249" s="649">
        <f>F318+F476+F563+F621+F682+F732+F773+F871+F919</f>
        <v>19</v>
      </c>
      <c r="G249" s="660">
        <f>SUM(H249:K249)</f>
        <v>0</v>
      </c>
      <c r="H249" s="660">
        <f t="shared" si="96"/>
        <v>0</v>
      </c>
      <c r="I249" s="660">
        <f t="shared" si="96"/>
        <v>0</v>
      </c>
      <c r="J249" s="660">
        <f t="shared" si="96"/>
        <v>0</v>
      </c>
      <c r="K249" s="660">
        <f t="shared" si="96"/>
        <v>0</v>
      </c>
      <c r="L249" s="661">
        <f t="shared" si="96"/>
        <v>0</v>
      </c>
      <c r="M249" s="661">
        <f t="shared" si="96"/>
        <v>0</v>
      </c>
      <c r="N249" s="661">
        <f t="shared" si="96"/>
        <v>0</v>
      </c>
      <c r="O249" s="635"/>
    </row>
    <row r="250" spans="1:15" ht="12.75">
      <c r="A250" s="736"/>
      <c r="B250" s="736"/>
      <c r="C250" s="760" t="s">
        <v>200</v>
      </c>
      <c r="D250" s="639">
        <v>236</v>
      </c>
      <c r="E250" s="761" t="s">
        <v>201</v>
      </c>
      <c r="F250" s="762">
        <f aca="true" t="shared" si="97" ref="F250:N250">SUM(F251:F253)</f>
        <v>0</v>
      </c>
      <c r="G250" s="655">
        <f t="shared" si="97"/>
        <v>100</v>
      </c>
      <c r="H250" s="655">
        <f t="shared" si="97"/>
        <v>100</v>
      </c>
      <c r="I250" s="655">
        <f t="shared" si="97"/>
        <v>0</v>
      </c>
      <c r="J250" s="655">
        <f t="shared" si="97"/>
        <v>0</v>
      </c>
      <c r="K250" s="655">
        <f t="shared" si="97"/>
        <v>0</v>
      </c>
      <c r="L250" s="656">
        <f t="shared" si="97"/>
        <v>0</v>
      </c>
      <c r="M250" s="656">
        <f t="shared" si="97"/>
        <v>0</v>
      </c>
      <c r="N250" s="656">
        <f t="shared" si="97"/>
        <v>0</v>
      </c>
      <c r="O250" s="635"/>
    </row>
    <row r="251" spans="1:15" ht="12.75">
      <c r="A251" s="736"/>
      <c r="B251" s="736"/>
      <c r="C251" s="758" t="s">
        <v>1267</v>
      </c>
      <c r="D251" s="639">
        <v>237</v>
      </c>
      <c r="E251" s="763" t="s">
        <v>202</v>
      </c>
      <c r="F251" s="764">
        <f>F478+F623+F921</f>
        <v>0</v>
      </c>
      <c r="G251" s="660">
        <f>SUM(H251:K251)</f>
        <v>100</v>
      </c>
      <c r="H251" s="660">
        <f aca="true" t="shared" si="98" ref="H251:N253">H478+H623+H921</f>
        <v>100</v>
      </c>
      <c r="I251" s="660">
        <f t="shared" si="98"/>
        <v>0</v>
      </c>
      <c r="J251" s="660">
        <f t="shared" si="98"/>
        <v>0</v>
      </c>
      <c r="K251" s="660">
        <f t="shared" si="98"/>
        <v>0</v>
      </c>
      <c r="L251" s="661">
        <f t="shared" si="98"/>
        <v>0</v>
      </c>
      <c r="M251" s="661">
        <f t="shared" si="98"/>
        <v>0</v>
      </c>
      <c r="N251" s="661">
        <f t="shared" si="98"/>
        <v>0</v>
      </c>
      <c r="O251" s="635"/>
    </row>
    <row r="252" spans="1:15" ht="12.75">
      <c r="A252" s="736"/>
      <c r="B252" s="736"/>
      <c r="C252" s="759" t="s">
        <v>1269</v>
      </c>
      <c r="D252" s="639">
        <v>238</v>
      </c>
      <c r="E252" s="763" t="s">
        <v>203</v>
      </c>
      <c r="F252" s="764">
        <f>F479+F624+F922</f>
        <v>0</v>
      </c>
      <c r="G252" s="660">
        <f>SUM(H252:K252)</f>
        <v>0</v>
      </c>
      <c r="H252" s="660">
        <f t="shared" si="98"/>
        <v>0</v>
      </c>
      <c r="I252" s="660">
        <f t="shared" si="98"/>
        <v>0</v>
      </c>
      <c r="J252" s="660">
        <f t="shared" si="98"/>
        <v>0</v>
      </c>
      <c r="K252" s="660">
        <f t="shared" si="98"/>
        <v>0</v>
      </c>
      <c r="L252" s="661">
        <f t="shared" si="98"/>
        <v>0</v>
      </c>
      <c r="M252" s="661">
        <f t="shared" si="98"/>
        <v>0</v>
      </c>
      <c r="N252" s="661">
        <f t="shared" si="98"/>
        <v>0</v>
      </c>
      <c r="O252" s="635"/>
    </row>
    <row r="253" spans="1:15" ht="12.75">
      <c r="A253" s="736"/>
      <c r="B253" s="736"/>
      <c r="C253" s="759" t="s">
        <v>1271</v>
      </c>
      <c r="D253" s="639">
        <v>239</v>
      </c>
      <c r="E253" s="763" t="s">
        <v>204</v>
      </c>
      <c r="F253" s="764">
        <f>F480+F625+F923</f>
        <v>0</v>
      </c>
      <c r="G253" s="660">
        <f>SUM(H253:K253)</f>
        <v>0</v>
      </c>
      <c r="H253" s="660">
        <f t="shared" si="98"/>
        <v>0</v>
      </c>
      <c r="I253" s="660">
        <f t="shared" si="98"/>
        <v>0</v>
      </c>
      <c r="J253" s="660">
        <f t="shared" si="98"/>
        <v>0</v>
      </c>
      <c r="K253" s="660">
        <f t="shared" si="98"/>
        <v>0</v>
      </c>
      <c r="L253" s="661">
        <f t="shared" si="98"/>
        <v>0</v>
      </c>
      <c r="M253" s="661">
        <f t="shared" si="98"/>
        <v>0</v>
      </c>
      <c r="N253" s="661">
        <f t="shared" si="98"/>
        <v>0</v>
      </c>
      <c r="O253" s="635"/>
    </row>
    <row r="254" spans="1:15" ht="12.75">
      <c r="A254" s="736"/>
      <c r="B254" s="736"/>
      <c r="C254" s="765" t="s">
        <v>205</v>
      </c>
      <c r="D254" s="639">
        <v>240</v>
      </c>
      <c r="E254" s="761" t="s">
        <v>206</v>
      </c>
      <c r="F254" s="762">
        <f aca="true" t="shared" si="99" ref="F254:N254">SUM(F255:F257)</f>
        <v>0</v>
      </c>
      <c r="G254" s="655">
        <f t="shared" si="99"/>
        <v>0</v>
      </c>
      <c r="H254" s="655">
        <f t="shared" si="99"/>
        <v>0</v>
      </c>
      <c r="I254" s="655">
        <f t="shared" si="99"/>
        <v>0</v>
      </c>
      <c r="J254" s="655">
        <f t="shared" si="99"/>
        <v>0</v>
      </c>
      <c r="K254" s="655">
        <f t="shared" si="99"/>
        <v>0</v>
      </c>
      <c r="L254" s="656">
        <f t="shared" si="99"/>
        <v>0</v>
      </c>
      <c r="M254" s="656">
        <f t="shared" si="99"/>
        <v>0</v>
      </c>
      <c r="N254" s="656">
        <f t="shared" si="99"/>
        <v>0</v>
      </c>
      <c r="O254" s="635"/>
    </row>
    <row r="255" spans="1:15" ht="12.75">
      <c r="A255" s="736"/>
      <c r="B255" s="736"/>
      <c r="C255" s="759" t="s">
        <v>207</v>
      </c>
      <c r="D255" s="639">
        <v>241</v>
      </c>
      <c r="E255" s="763" t="s">
        <v>208</v>
      </c>
      <c r="F255" s="764">
        <f>F775</f>
        <v>0</v>
      </c>
      <c r="G255" s="660">
        <f>SUM(H255:K255)</f>
        <v>0</v>
      </c>
      <c r="H255" s="660">
        <f aca="true" t="shared" si="100" ref="H255:N257">H775</f>
        <v>0</v>
      </c>
      <c r="I255" s="660">
        <f t="shared" si="100"/>
        <v>0</v>
      </c>
      <c r="J255" s="660">
        <f t="shared" si="100"/>
        <v>0</v>
      </c>
      <c r="K255" s="660">
        <f t="shared" si="100"/>
        <v>0</v>
      </c>
      <c r="L255" s="661">
        <f t="shared" si="100"/>
        <v>0</v>
      </c>
      <c r="M255" s="661">
        <f t="shared" si="100"/>
        <v>0</v>
      </c>
      <c r="N255" s="661">
        <f t="shared" si="100"/>
        <v>0</v>
      </c>
      <c r="O255" s="635"/>
    </row>
    <row r="256" spans="1:15" ht="12.75">
      <c r="A256" s="736"/>
      <c r="B256" s="736"/>
      <c r="C256" s="759" t="s">
        <v>209</v>
      </c>
      <c r="D256" s="639">
        <v>242</v>
      </c>
      <c r="E256" s="763" t="s">
        <v>210</v>
      </c>
      <c r="F256" s="764">
        <f>F776</f>
        <v>0</v>
      </c>
      <c r="G256" s="660">
        <f>SUM(H256:K256)</f>
        <v>0</v>
      </c>
      <c r="H256" s="660">
        <f t="shared" si="100"/>
        <v>0</v>
      </c>
      <c r="I256" s="660">
        <f t="shared" si="100"/>
        <v>0</v>
      </c>
      <c r="J256" s="660">
        <f t="shared" si="100"/>
        <v>0</v>
      </c>
      <c r="K256" s="660">
        <f t="shared" si="100"/>
        <v>0</v>
      </c>
      <c r="L256" s="661">
        <f t="shared" si="100"/>
        <v>0</v>
      </c>
      <c r="M256" s="661">
        <f t="shared" si="100"/>
        <v>0</v>
      </c>
      <c r="N256" s="661">
        <f t="shared" si="100"/>
        <v>0</v>
      </c>
      <c r="O256" s="635"/>
    </row>
    <row r="257" spans="1:15" ht="12.75">
      <c r="A257" s="736"/>
      <c r="B257" s="736"/>
      <c r="C257" s="759" t="s">
        <v>211</v>
      </c>
      <c r="D257" s="639">
        <v>243</v>
      </c>
      <c r="E257" s="763" t="s">
        <v>212</v>
      </c>
      <c r="F257" s="764">
        <f>F777</f>
        <v>0</v>
      </c>
      <c r="G257" s="660">
        <f>SUM(H257:K257)</f>
        <v>0</v>
      </c>
      <c r="H257" s="660">
        <f t="shared" si="100"/>
        <v>0</v>
      </c>
      <c r="I257" s="660">
        <f t="shared" si="100"/>
        <v>0</v>
      </c>
      <c r="J257" s="660">
        <f t="shared" si="100"/>
        <v>0</v>
      </c>
      <c r="K257" s="660">
        <f t="shared" si="100"/>
        <v>0</v>
      </c>
      <c r="L257" s="661">
        <f t="shared" si="100"/>
        <v>0</v>
      </c>
      <c r="M257" s="661">
        <f t="shared" si="100"/>
        <v>0</v>
      </c>
      <c r="N257" s="661">
        <f t="shared" si="100"/>
        <v>0</v>
      </c>
      <c r="O257" s="635"/>
    </row>
    <row r="258" spans="1:17" s="369" customFormat="1" ht="12.75">
      <c r="A258" s="736" t="s">
        <v>213</v>
      </c>
      <c r="B258" s="214"/>
      <c r="C258" s="145"/>
      <c r="D258" s="639">
        <v>244</v>
      </c>
      <c r="E258" s="642">
        <v>57</v>
      </c>
      <c r="F258" s="643">
        <f aca="true" t="shared" si="101" ref="F258:N258">SUM(F259)</f>
        <v>0</v>
      </c>
      <c r="G258" s="640">
        <f t="shared" si="101"/>
        <v>3958</v>
      </c>
      <c r="H258" s="640">
        <f t="shared" si="101"/>
        <v>3958</v>
      </c>
      <c r="I258" s="640">
        <f t="shared" si="101"/>
        <v>0</v>
      </c>
      <c r="J258" s="640">
        <f t="shared" si="101"/>
        <v>0</v>
      </c>
      <c r="K258" s="640">
        <f t="shared" si="101"/>
        <v>0</v>
      </c>
      <c r="L258" s="641">
        <f t="shared" si="101"/>
        <v>4168</v>
      </c>
      <c r="M258" s="641">
        <f t="shared" si="101"/>
        <v>4170</v>
      </c>
      <c r="N258" s="641">
        <f t="shared" si="101"/>
        <v>4160</v>
      </c>
      <c r="O258" s="635"/>
      <c r="P258" s="368"/>
      <c r="Q258" s="368"/>
    </row>
    <row r="259" spans="1:17" s="369" customFormat="1" ht="12.75">
      <c r="A259" s="736"/>
      <c r="B259" s="145" t="s">
        <v>214</v>
      </c>
      <c r="C259" s="145"/>
      <c r="D259" s="639">
        <v>245</v>
      </c>
      <c r="E259" s="214" t="s">
        <v>1425</v>
      </c>
      <c r="F259" s="640">
        <f aca="true" t="shared" si="102" ref="F259:N259">SUM(F260:F263)</f>
        <v>0</v>
      </c>
      <c r="G259" s="640">
        <f t="shared" si="102"/>
        <v>3958</v>
      </c>
      <c r="H259" s="640">
        <f t="shared" si="102"/>
        <v>3958</v>
      </c>
      <c r="I259" s="640">
        <f t="shared" si="102"/>
        <v>0</v>
      </c>
      <c r="J259" s="640">
        <f t="shared" si="102"/>
        <v>0</v>
      </c>
      <c r="K259" s="640">
        <f t="shared" si="102"/>
        <v>0</v>
      </c>
      <c r="L259" s="641">
        <f t="shared" si="102"/>
        <v>4168</v>
      </c>
      <c r="M259" s="641">
        <f t="shared" si="102"/>
        <v>4170</v>
      </c>
      <c r="N259" s="641">
        <f t="shared" si="102"/>
        <v>4160</v>
      </c>
      <c r="O259" s="635"/>
      <c r="P259" s="368"/>
      <c r="Q259" s="368"/>
    </row>
    <row r="260" spans="1:15" ht="12.75">
      <c r="A260" s="145"/>
      <c r="B260" s="736"/>
      <c r="C260" s="165" t="s">
        <v>215</v>
      </c>
      <c r="D260" s="639">
        <v>246</v>
      </c>
      <c r="E260" s="148" t="s">
        <v>1427</v>
      </c>
      <c r="F260" s="649">
        <f>SUM(F483,F532,F628)</f>
        <v>0</v>
      </c>
      <c r="G260" s="649">
        <f aca="true" t="shared" si="103" ref="G260:N263">SUM(G483,G532,G628,G817)</f>
        <v>3958</v>
      </c>
      <c r="H260" s="649">
        <f t="shared" si="103"/>
        <v>3958</v>
      </c>
      <c r="I260" s="649">
        <f t="shared" si="103"/>
        <v>0</v>
      </c>
      <c r="J260" s="649">
        <f t="shared" si="103"/>
        <v>0</v>
      </c>
      <c r="K260" s="649">
        <f t="shared" si="103"/>
        <v>0</v>
      </c>
      <c r="L260" s="650">
        <f t="shared" si="103"/>
        <v>4168</v>
      </c>
      <c r="M260" s="650">
        <f t="shared" si="103"/>
        <v>4170</v>
      </c>
      <c r="N260" s="650">
        <f t="shared" si="103"/>
        <v>4160</v>
      </c>
      <c r="O260" s="635"/>
    </row>
    <row r="261" spans="1:15" ht="12.75">
      <c r="A261" s="164"/>
      <c r="B261" s="684"/>
      <c r="C261" s="165" t="s">
        <v>216</v>
      </c>
      <c r="D261" s="639">
        <v>247</v>
      </c>
      <c r="E261" s="148" t="s">
        <v>217</v>
      </c>
      <c r="F261" s="649">
        <f>SUM(F484,F533,F629)</f>
        <v>0</v>
      </c>
      <c r="G261" s="649">
        <f t="shared" si="103"/>
        <v>0</v>
      </c>
      <c r="H261" s="649">
        <f t="shared" si="103"/>
        <v>0</v>
      </c>
      <c r="I261" s="649">
        <f t="shared" si="103"/>
        <v>0</v>
      </c>
      <c r="J261" s="649">
        <f t="shared" si="103"/>
        <v>0</v>
      </c>
      <c r="K261" s="649">
        <f t="shared" si="103"/>
        <v>0</v>
      </c>
      <c r="L261" s="650">
        <f t="shared" si="103"/>
        <v>0</v>
      </c>
      <c r="M261" s="650">
        <f t="shared" si="103"/>
        <v>0</v>
      </c>
      <c r="N261" s="650">
        <f t="shared" si="103"/>
        <v>0</v>
      </c>
      <c r="O261" s="635"/>
    </row>
    <row r="262" spans="1:15" ht="12.75">
      <c r="A262" s="164"/>
      <c r="B262" s="684"/>
      <c r="C262" s="165" t="s">
        <v>218</v>
      </c>
      <c r="D262" s="639">
        <v>248</v>
      </c>
      <c r="E262" s="766" t="s">
        <v>219</v>
      </c>
      <c r="F262" s="767">
        <f>SUM(F321,F367,F441,F485,F630)</f>
        <v>0</v>
      </c>
      <c r="G262" s="649">
        <f t="shared" si="103"/>
        <v>0</v>
      </c>
      <c r="H262" s="649">
        <f t="shared" si="103"/>
        <v>0</v>
      </c>
      <c r="I262" s="649">
        <f t="shared" si="103"/>
        <v>0</v>
      </c>
      <c r="J262" s="649">
        <f t="shared" si="103"/>
        <v>0</v>
      </c>
      <c r="K262" s="649">
        <f t="shared" si="103"/>
        <v>0</v>
      </c>
      <c r="L262" s="650">
        <f t="shared" si="103"/>
        <v>0</v>
      </c>
      <c r="M262" s="650">
        <f t="shared" si="103"/>
        <v>0</v>
      </c>
      <c r="N262" s="650">
        <f t="shared" si="103"/>
        <v>0</v>
      </c>
      <c r="O262" s="635"/>
    </row>
    <row r="263" spans="1:15" ht="12.75">
      <c r="A263" s="164"/>
      <c r="B263" s="684"/>
      <c r="C263" s="165" t="s">
        <v>220</v>
      </c>
      <c r="D263" s="639">
        <v>249</v>
      </c>
      <c r="E263" s="766" t="s">
        <v>221</v>
      </c>
      <c r="F263" s="767">
        <f>SUM(F322,F368,F442,F486,F631)</f>
        <v>0</v>
      </c>
      <c r="G263" s="649">
        <f t="shared" si="103"/>
        <v>0</v>
      </c>
      <c r="H263" s="649">
        <f t="shared" si="103"/>
        <v>0</v>
      </c>
      <c r="I263" s="649">
        <f t="shared" si="103"/>
        <v>0</v>
      </c>
      <c r="J263" s="649">
        <f t="shared" si="103"/>
        <v>0</v>
      </c>
      <c r="K263" s="649">
        <f t="shared" si="103"/>
        <v>0</v>
      </c>
      <c r="L263" s="650">
        <f t="shared" si="103"/>
        <v>0</v>
      </c>
      <c r="M263" s="650">
        <f t="shared" si="103"/>
        <v>0</v>
      </c>
      <c r="N263" s="650">
        <f t="shared" si="103"/>
        <v>0</v>
      </c>
      <c r="O263" s="635"/>
    </row>
    <row r="264" spans="1:17" s="369" customFormat="1" ht="12.75">
      <c r="A264" s="736" t="s">
        <v>1531</v>
      </c>
      <c r="B264" s="214"/>
      <c r="C264" s="768"/>
      <c r="D264" s="639">
        <v>250</v>
      </c>
      <c r="E264" s="642">
        <v>59</v>
      </c>
      <c r="F264" s="643">
        <f aca="true" t="shared" si="104" ref="F264:N264">SUM(F323,F487,F564,F632,F683,F924)</f>
        <v>0</v>
      </c>
      <c r="G264" s="640">
        <f t="shared" si="104"/>
        <v>4630</v>
      </c>
      <c r="H264" s="640">
        <f t="shared" si="104"/>
        <v>4630</v>
      </c>
      <c r="I264" s="640">
        <f t="shared" si="104"/>
        <v>0</v>
      </c>
      <c r="J264" s="640">
        <f t="shared" si="104"/>
        <v>0</v>
      </c>
      <c r="K264" s="640">
        <f t="shared" si="104"/>
        <v>0</v>
      </c>
      <c r="L264" s="641">
        <f t="shared" si="104"/>
        <v>4508</v>
      </c>
      <c r="M264" s="641">
        <f t="shared" si="104"/>
        <v>4707</v>
      </c>
      <c r="N264" s="641">
        <f t="shared" si="104"/>
        <v>5010</v>
      </c>
      <c r="O264" s="635"/>
      <c r="P264" s="368"/>
      <c r="Q264" s="368"/>
    </row>
    <row r="265" spans="1:17" s="369" customFormat="1" ht="12.75">
      <c r="A265" s="145"/>
      <c r="B265" s="736" t="s">
        <v>222</v>
      </c>
      <c r="C265" s="145"/>
      <c r="D265" s="639">
        <v>251</v>
      </c>
      <c r="E265" s="214" t="s">
        <v>223</v>
      </c>
      <c r="F265" s="640">
        <f aca="true" t="shared" si="105" ref="F265:N265">SUM(F488)</f>
        <v>0</v>
      </c>
      <c r="G265" s="640">
        <f t="shared" si="105"/>
        <v>430</v>
      </c>
      <c r="H265" s="640">
        <f t="shared" si="105"/>
        <v>430</v>
      </c>
      <c r="I265" s="640">
        <f t="shared" si="105"/>
        <v>0</v>
      </c>
      <c r="J265" s="640">
        <f t="shared" si="105"/>
        <v>0</v>
      </c>
      <c r="K265" s="640">
        <f t="shared" si="105"/>
        <v>0</v>
      </c>
      <c r="L265" s="641">
        <f t="shared" si="105"/>
        <v>568</v>
      </c>
      <c r="M265" s="641">
        <f t="shared" si="105"/>
        <v>590</v>
      </c>
      <c r="N265" s="641">
        <f t="shared" si="105"/>
        <v>625</v>
      </c>
      <c r="O265" s="635"/>
      <c r="P265" s="368"/>
      <c r="Q265" s="368"/>
    </row>
    <row r="266" spans="1:17" s="369" customFormat="1" ht="12.75">
      <c r="A266" s="145"/>
      <c r="B266" s="145" t="s">
        <v>224</v>
      </c>
      <c r="C266" s="214"/>
      <c r="D266" s="639">
        <v>252</v>
      </c>
      <c r="E266" s="214" t="s">
        <v>225</v>
      </c>
      <c r="F266" s="640">
        <f aca="true" t="shared" si="106" ref="F266:N266">SUM(F684,F925)</f>
        <v>0</v>
      </c>
      <c r="G266" s="640">
        <f t="shared" si="106"/>
        <v>0</v>
      </c>
      <c r="H266" s="640">
        <f t="shared" si="106"/>
        <v>0</v>
      </c>
      <c r="I266" s="640">
        <f t="shared" si="106"/>
        <v>0</v>
      </c>
      <c r="J266" s="640">
        <f t="shared" si="106"/>
        <v>0</v>
      </c>
      <c r="K266" s="640">
        <f t="shared" si="106"/>
        <v>0</v>
      </c>
      <c r="L266" s="641">
        <f t="shared" si="106"/>
        <v>0</v>
      </c>
      <c r="M266" s="641">
        <f t="shared" si="106"/>
        <v>0</v>
      </c>
      <c r="N266" s="641">
        <f t="shared" si="106"/>
        <v>0</v>
      </c>
      <c r="O266" s="635"/>
      <c r="P266" s="368"/>
      <c r="Q266" s="368"/>
    </row>
    <row r="267" spans="1:17" s="369" customFormat="1" ht="12.75">
      <c r="A267" s="736"/>
      <c r="B267" s="145" t="s">
        <v>226</v>
      </c>
      <c r="C267" s="768"/>
      <c r="D267" s="639">
        <v>253</v>
      </c>
      <c r="E267" s="214" t="s">
        <v>1492</v>
      </c>
      <c r="F267" s="640">
        <f aca="true" t="shared" si="107" ref="F267:N267">SUM(F489,F565,F633)</f>
        <v>0</v>
      </c>
      <c r="G267" s="640">
        <f t="shared" si="107"/>
        <v>0</v>
      </c>
      <c r="H267" s="640">
        <f t="shared" si="107"/>
        <v>0</v>
      </c>
      <c r="I267" s="640">
        <f t="shared" si="107"/>
        <v>0</v>
      </c>
      <c r="J267" s="640">
        <f t="shared" si="107"/>
        <v>0</v>
      </c>
      <c r="K267" s="640">
        <f t="shared" si="107"/>
        <v>0</v>
      </c>
      <c r="L267" s="641">
        <f t="shared" si="107"/>
        <v>0</v>
      </c>
      <c r="M267" s="641">
        <f t="shared" si="107"/>
        <v>0</v>
      </c>
      <c r="N267" s="641">
        <f t="shared" si="107"/>
        <v>0</v>
      </c>
      <c r="O267" s="635"/>
      <c r="P267" s="368"/>
      <c r="Q267" s="368"/>
    </row>
    <row r="268" spans="1:17" s="369" customFormat="1" ht="12.75">
      <c r="A268" s="736"/>
      <c r="B268" s="145" t="s">
        <v>227</v>
      </c>
      <c r="C268" s="768"/>
      <c r="D268" s="639">
        <v>254</v>
      </c>
      <c r="E268" s="214" t="s">
        <v>228</v>
      </c>
      <c r="F268" s="640">
        <f aca="true" t="shared" si="108" ref="F268:N268">SUM(F566)</f>
        <v>0</v>
      </c>
      <c r="G268" s="640">
        <f t="shared" si="108"/>
        <v>0</v>
      </c>
      <c r="H268" s="640">
        <f t="shared" si="108"/>
        <v>0</v>
      </c>
      <c r="I268" s="640">
        <f t="shared" si="108"/>
        <v>0</v>
      </c>
      <c r="J268" s="640">
        <f t="shared" si="108"/>
        <v>0</v>
      </c>
      <c r="K268" s="640">
        <f t="shared" si="108"/>
        <v>0</v>
      </c>
      <c r="L268" s="641">
        <f t="shared" si="108"/>
        <v>0</v>
      </c>
      <c r="M268" s="641">
        <f t="shared" si="108"/>
        <v>0</v>
      </c>
      <c r="N268" s="641">
        <f t="shared" si="108"/>
        <v>0</v>
      </c>
      <c r="O268" s="635"/>
      <c r="P268" s="368"/>
      <c r="Q268" s="368"/>
    </row>
    <row r="269" spans="1:17" s="369" customFormat="1" ht="12.75">
      <c r="A269" s="736"/>
      <c r="B269" s="145" t="s">
        <v>229</v>
      </c>
      <c r="C269" s="768"/>
      <c r="D269" s="639">
        <v>255</v>
      </c>
      <c r="E269" s="214" t="s">
        <v>230</v>
      </c>
      <c r="F269" s="640">
        <f aca="true" t="shared" si="109" ref="F269:N269">SUM(F567)</f>
        <v>0</v>
      </c>
      <c r="G269" s="640">
        <f t="shared" si="109"/>
        <v>0</v>
      </c>
      <c r="H269" s="640">
        <f t="shared" si="109"/>
        <v>0</v>
      </c>
      <c r="I269" s="640">
        <f t="shared" si="109"/>
        <v>0</v>
      </c>
      <c r="J269" s="640">
        <f t="shared" si="109"/>
        <v>0</v>
      </c>
      <c r="K269" s="640">
        <f t="shared" si="109"/>
        <v>0</v>
      </c>
      <c r="L269" s="641">
        <f t="shared" si="109"/>
        <v>0</v>
      </c>
      <c r="M269" s="641">
        <f t="shared" si="109"/>
        <v>0</v>
      </c>
      <c r="N269" s="641">
        <f t="shared" si="109"/>
        <v>0</v>
      </c>
      <c r="O269" s="635"/>
      <c r="P269" s="368"/>
      <c r="Q269" s="368"/>
    </row>
    <row r="270" spans="1:17" s="369" customFormat="1" ht="12.75">
      <c r="A270" s="736"/>
      <c r="B270" s="145" t="s">
        <v>231</v>
      </c>
      <c r="C270" s="768"/>
      <c r="D270" s="639">
        <v>256</v>
      </c>
      <c r="E270" s="214" t="s">
        <v>232</v>
      </c>
      <c r="F270" s="640">
        <f aca="true" t="shared" si="110" ref="F270:N270">SUM(F324)</f>
        <v>0</v>
      </c>
      <c r="G270" s="640">
        <f t="shared" si="110"/>
        <v>0</v>
      </c>
      <c r="H270" s="640">
        <f t="shared" si="110"/>
        <v>0</v>
      </c>
      <c r="I270" s="640">
        <f t="shared" si="110"/>
        <v>0</v>
      </c>
      <c r="J270" s="640">
        <f t="shared" si="110"/>
        <v>0</v>
      </c>
      <c r="K270" s="640">
        <f t="shared" si="110"/>
        <v>0</v>
      </c>
      <c r="L270" s="641">
        <f t="shared" si="110"/>
        <v>0</v>
      </c>
      <c r="M270" s="641">
        <f t="shared" si="110"/>
        <v>0</v>
      </c>
      <c r="N270" s="641">
        <f t="shared" si="110"/>
        <v>0</v>
      </c>
      <c r="O270" s="635"/>
      <c r="P270" s="368"/>
      <c r="Q270" s="368"/>
    </row>
    <row r="271" spans="1:17" s="369" customFormat="1" ht="12.75">
      <c r="A271" s="736"/>
      <c r="B271" s="769" t="s">
        <v>233</v>
      </c>
      <c r="C271" s="768"/>
      <c r="D271" s="639">
        <v>257</v>
      </c>
      <c r="E271" s="214" t="s">
        <v>234</v>
      </c>
      <c r="F271" s="640">
        <f aca="true" t="shared" si="111" ref="F271:N271">SUM(F568)</f>
        <v>0</v>
      </c>
      <c r="G271" s="640">
        <f t="shared" si="111"/>
        <v>3200</v>
      </c>
      <c r="H271" s="640">
        <f t="shared" si="111"/>
        <v>3200</v>
      </c>
      <c r="I271" s="640">
        <f t="shared" si="111"/>
        <v>0</v>
      </c>
      <c r="J271" s="640">
        <f t="shared" si="111"/>
        <v>0</v>
      </c>
      <c r="K271" s="640">
        <f t="shared" si="111"/>
        <v>0</v>
      </c>
      <c r="L271" s="641">
        <f t="shared" si="111"/>
        <v>2985</v>
      </c>
      <c r="M271" s="641">
        <f t="shared" si="111"/>
        <v>3135</v>
      </c>
      <c r="N271" s="641">
        <f t="shared" si="111"/>
        <v>3355</v>
      </c>
      <c r="O271" s="635"/>
      <c r="P271" s="368"/>
      <c r="Q271" s="368"/>
    </row>
    <row r="272" spans="1:17" s="369" customFormat="1" ht="12.75">
      <c r="A272" s="736"/>
      <c r="B272" s="769" t="s">
        <v>235</v>
      </c>
      <c r="C272" s="768"/>
      <c r="D272" s="639">
        <v>258</v>
      </c>
      <c r="E272" s="214" t="s">
        <v>236</v>
      </c>
      <c r="F272" s="640">
        <f aca="true" t="shared" si="112" ref="F272:N272">SUM(F569)</f>
        <v>0</v>
      </c>
      <c r="G272" s="640">
        <f t="shared" si="112"/>
        <v>1000</v>
      </c>
      <c r="H272" s="640">
        <f t="shared" si="112"/>
        <v>1000</v>
      </c>
      <c r="I272" s="640">
        <f t="shared" si="112"/>
        <v>0</v>
      </c>
      <c r="J272" s="640">
        <f t="shared" si="112"/>
        <v>0</v>
      </c>
      <c r="K272" s="640">
        <f t="shared" si="112"/>
        <v>0</v>
      </c>
      <c r="L272" s="641">
        <f t="shared" si="112"/>
        <v>955</v>
      </c>
      <c r="M272" s="641">
        <f t="shared" si="112"/>
        <v>982</v>
      </c>
      <c r="N272" s="641">
        <f t="shared" si="112"/>
        <v>1030</v>
      </c>
      <c r="O272" s="635"/>
      <c r="P272" s="368"/>
      <c r="Q272" s="368"/>
    </row>
    <row r="273" spans="1:17" s="369" customFormat="1" ht="12.75">
      <c r="A273" s="770" t="s">
        <v>676</v>
      </c>
      <c r="B273" s="214"/>
      <c r="C273" s="771"/>
      <c r="D273" s="639">
        <v>259</v>
      </c>
      <c r="E273" s="642">
        <v>70</v>
      </c>
      <c r="F273" s="643">
        <f aca="true" t="shared" si="113" ref="F273:N273">SUM(F325,F369,F421,F443,F490,F534,F570,F634,F685,F733,F778,F818,F842,F872,F926)</f>
        <v>175</v>
      </c>
      <c r="G273" s="640">
        <f t="shared" si="113"/>
        <v>28026</v>
      </c>
      <c r="H273" s="640">
        <f t="shared" si="113"/>
        <v>28026</v>
      </c>
      <c r="I273" s="640">
        <f t="shared" si="113"/>
        <v>0</v>
      </c>
      <c r="J273" s="640">
        <f t="shared" si="113"/>
        <v>0</v>
      </c>
      <c r="K273" s="640">
        <f t="shared" si="113"/>
        <v>0</v>
      </c>
      <c r="L273" s="641">
        <f t="shared" si="113"/>
        <v>20160</v>
      </c>
      <c r="M273" s="641">
        <f t="shared" si="113"/>
        <v>19814</v>
      </c>
      <c r="N273" s="641">
        <f t="shared" si="113"/>
        <v>20583</v>
      </c>
      <c r="O273" s="635"/>
      <c r="P273" s="368"/>
      <c r="Q273" s="368"/>
    </row>
    <row r="274" spans="1:17" s="369" customFormat="1" ht="12.75">
      <c r="A274" s="684" t="s">
        <v>1403</v>
      </c>
      <c r="B274" s="214"/>
      <c r="C274" s="736"/>
      <c r="D274" s="639">
        <v>260</v>
      </c>
      <c r="E274" s="642">
        <v>71</v>
      </c>
      <c r="F274" s="643">
        <f aca="true" t="shared" si="114" ref="F274:N274">SUM(F326,F370,F422,F444,F491,F535,F571,F635,F686,F734,F779,F819,F843,F873,F927)</f>
        <v>175</v>
      </c>
      <c r="G274" s="640">
        <f t="shared" si="114"/>
        <v>26176</v>
      </c>
      <c r="H274" s="640">
        <f t="shared" si="114"/>
        <v>26176</v>
      </c>
      <c r="I274" s="640">
        <f t="shared" si="114"/>
        <v>0</v>
      </c>
      <c r="J274" s="640">
        <f t="shared" si="114"/>
        <v>0</v>
      </c>
      <c r="K274" s="640">
        <f t="shared" si="114"/>
        <v>0</v>
      </c>
      <c r="L274" s="641">
        <f t="shared" si="114"/>
        <v>18760</v>
      </c>
      <c r="M274" s="641">
        <f t="shared" si="114"/>
        <v>19014</v>
      </c>
      <c r="N274" s="641">
        <f t="shared" si="114"/>
        <v>20083</v>
      </c>
      <c r="O274" s="635"/>
      <c r="P274" s="368"/>
      <c r="Q274" s="368"/>
    </row>
    <row r="275" spans="1:17" s="369" customFormat="1" ht="16.5" customHeight="1">
      <c r="A275" s="145"/>
      <c r="B275" s="233" t="s">
        <v>237</v>
      </c>
      <c r="C275" s="233"/>
      <c r="D275" s="639">
        <v>261</v>
      </c>
      <c r="E275" s="214" t="s">
        <v>1254</v>
      </c>
      <c r="F275" s="640">
        <f aca="true" t="shared" si="115" ref="F275:N275">SUM(F327,F371,F423,F445,F492,F536,F572,F636,F687,F735,F780,F820,F844,F874,F928)</f>
        <v>175</v>
      </c>
      <c r="G275" s="640">
        <f t="shared" si="115"/>
        <v>23676</v>
      </c>
      <c r="H275" s="640">
        <f t="shared" si="115"/>
        <v>23676</v>
      </c>
      <c r="I275" s="640">
        <f t="shared" si="115"/>
        <v>0</v>
      </c>
      <c r="J275" s="640">
        <f t="shared" si="115"/>
        <v>0</v>
      </c>
      <c r="K275" s="640">
        <f t="shared" si="115"/>
        <v>0</v>
      </c>
      <c r="L275" s="641">
        <f t="shared" si="115"/>
        <v>15760</v>
      </c>
      <c r="M275" s="641">
        <f t="shared" si="115"/>
        <v>15924</v>
      </c>
      <c r="N275" s="641">
        <f t="shared" si="115"/>
        <v>16838</v>
      </c>
      <c r="O275" s="635"/>
      <c r="P275" s="368"/>
      <c r="Q275" s="368"/>
    </row>
    <row r="276" spans="1:15" ht="12.75">
      <c r="A276" s="165"/>
      <c r="B276" s="736"/>
      <c r="C276" s="164" t="s">
        <v>1255</v>
      </c>
      <c r="D276" s="639">
        <v>262</v>
      </c>
      <c r="E276" s="165" t="s">
        <v>1256</v>
      </c>
      <c r="F276" s="722">
        <f aca="true" t="shared" si="116" ref="F276:N276">SUM(F328,F372,F424,F446,F493,F537,F573,F637,F688,F736,F781,F821,F845,F875,F929)</f>
        <v>0</v>
      </c>
      <c r="G276" s="649">
        <f t="shared" si="116"/>
        <v>2375</v>
      </c>
      <c r="H276" s="649">
        <f t="shared" si="116"/>
        <v>2375</v>
      </c>
      <c r="I276" s="649">
        <f t="shared" si="116"/>
        <v>0</v>
      </c>
      <c r="J276" s="649">
        <f t="shared" si="116"/>
        <v>0</v>
      </c>
      <c r="K276" s="649">
        <f t="shared" si="116"/>
        <v>0</v>
      </c>
      <c r="L276" s="650">
        <f t="shared" si="116"/>
        <v>0</v>
      </c>
      <c r="M276" s="650">
        <f t="shared" si="116"/>
        <v>0</v>
      </c>
      <c r="N276" s="650">
        <f t="shared" si="116"/>
        <v>0</v>
      </c>
      <c r="O276" s="635"/>
    </row>
    <row r="277" spans="1:15" ht="17.25" customHeight="1">
      <c r="A277" s="148"/>
      <c r="B277" s="736"/>
      <c r="C277" s="709" t="s">
        <v>1257</v>
      </c>
      <c r="D277" s="639">
        <v>263</v>
      </c>
      <c r="E277" s="165" t="s">
        <v>1258</v>
      </c>
      <c r="F277" s="722">
        <f aca="true" t="shared" si="117" ref="F277:N277">SUM(F329,F373,F425,F447,F494,F538,F574,F638,F689,F737,F782,F822,F846,F876,F930)</f>
        <v>0</v>
      </c>
      <c r="G277" s="649">
        <f t="shared" si="117"/>
        <v>0</v>
      </c>
      <c r="H277" s="649">
        <f t="shared" si="117"/>
        <v>0</v>
      </c>
      <c r="I277" s="649">
        <f t="shared" si="117"/>
        <v>0</v>
      </c>
      <c r="J277" s="649">
        <f t="shared" si="117"/>
        <v>0</v>
      </c>
      <c r="K277" s="649">
        <f t="shared" si="117"/>
        <v>0</v>
      </c>
      <c r="L277" s="650">
        <f t="shared" si="117"/>
        <v>0</v>
      </c>
      <c r="M277" s="650">
        <f t="shared" si="117"/>
        <v>0</v>
      </c>
      <c r="N277" s="650">
        <f t="shared" si="117"/>
        <v>0</v>
      </c>
      <c r="O277" s="635"/>
    </row>
    <row r="278" spans="1:15" ht="15.75" customHeight="1">
      <c r="A278" s="165"/>
      <c r="B278" s="736"/>
      <c r="C278" s="709" t="s">
        <v>238</v>
      </c>
      <c r="D278" s="639">
        <v>264</v>
      </c>
      <c r="E278" s="165" t="s">
        <v>1260</v>
      </c>
      <c r="F278" s="722">
        <f aca="true" t="shared" si="118" ref="F278:N278">SUM(F330,F374,F426,F448,F495,F539,F575,F639,F690,F738,F783,F823,F847,F877,F931)</f>
        <v>0</v>
      </c>
      <c r="G278" s="649">
        <f t="shared" si="118"/>
        <v>0</v>
      </c>
      <c r="H278" s="649">
        <f t="shared" si="118"/>
        <v>0</v>
      </c>
      <c r="I278" s="649">
        <f t="shared" si="118"/>
        <v>0</v>
      </c>
      <c r="J278" s="649">
        <f t="shared" si="118"/>
        <v>0</v>
      </c>
      <c r="K278" s="649">
        <f t="shared" si="118"/>
        <v>0</v>
      </c>
      <c r="L278" s="650">
        <f t="shared" si="118"/>
        <v>0</v>
      </c>
      <c r="M278" s="650">
        <f t="shared" si="118"/>
        <v>0</v>
      </c>
      <c r="N278" s="650">
        <f t="shared" si="118"/>
        <v>0</v>
      </c>
      <c r="O278" s="635"/>
    </row>
    <row r="279" spans="1:15" ht="12.75">
      <c r="A279" s="165"/>
      <c r="B279" s="736"/>
      <c r="C279" s="165" t="s">
        <v>1261</v>
      </c>
      <c r="D279" s="639">
        <v>265</v>
      </c>
      <c r="E279" s="165" t="s">
        <v>1262</v>
      </c>
      <c r="F279" s="722">
        <f aca="true" t="shared" si="119" ref="F279:N279">SUM(F331,F375,F427,F449,F496,F540,F576,F640,F691,F739,F784,F824,F848,F878,F932)</f>
        <v>175</v>
      </c>
      <c r="G279" s="649">
        <f t="shared" si="119"/>
        <v>21301</v>
      </c>
      <c r="H279" s="649">
        <f t="shared" si="119"/>
        <v>21301</v>
      </c>
      <c r="I279" s="649">
        <f t="shared" si="119"/>
        <v>0</v>
      </c>
      <c r="J279" s="649">
        <f t="shared" si="119"/>
        <v>0</v>
      </c>
      <c r="K279" s="649">
        <f t="shared" si="119"/>
        <v>0</v>
      </c>
      <c r="L279" s="650">
        <f t="shared" si="119"/>
        <v>15760</v>
      </c>
      <c r="M279" s="650">
        <f t="shared" si="119"/>
        <v>15924</v>
      </c>
      <c r="N279" s="650">
        <f t="shared" si="119"/>
        <v>16838</v>
      </c>
      <c r="O279" s="635"/>
    </row>
    <row r="280" spans="1:17" s="369" customFormat="1" ht="15" customHeight="1">
      <c r="A280" s="145"/>
      <c r="B280" s="233" t="s">
        <v>239</v>
      </c>
      <c r="C280" s="233"/>
      <c r="D280" s="639">
        <v>266</v>
      </c>
      <c r="E280" s="145" t="s">
        <v>1387</v>
      </c>
      <c r="F280" s="772">
        <f aca="true" t="shared" si="120" ref="F280:N280">SUM(F332,F376,F428,F450,F497,F541,F577,F641,F692,F740,F785,F825,F849,F879,F933)</f>
        <v>0</v>
      </c>
      <c r="G280" s="640">
        <f t="shared" si="120"/>
        <v>2500</v>
      </c>
      <c r="H280" s="640">
        <f t="shared" si="120"/>
        <v>2500</v>
      </c>
      <c r="I280" s="640">
        <f t="shared" si="120"/>
        <v>0</v>
      </c>
      <c r="J280" s="640">
        <f t="shared" si="120"/>
        <v>0</v>
      </c>
      <c r="K280" s="640">
        <f t="shared" si="120"/>
        <v>0</v>
      </c>
      <c r="L280" s="641">
        <f t="shared" si="120"/>
        <v>3000</v>
      </c>
      <c r="M280" s="641">
        <f t="shared" si="120"/>
        <v>3090</v>
      </c>
      <c r="N280" s="641">
        <f t="shared" si="120"/>
        <v>3245</v>
      </c>
      <c r="O280" s="635"/>
      <c r="P280" s="368"/>
      <c r="Q280" s="368"/>
    </row>
    <row r="281" spans="1:17" s="369" customFormat="1" ht="12.75">
      <c r="A281" s="684" t="s">
        <v>240</v>
      </c>
      <c r="B281" s="736"/>
      <c r="C281" s="736"/>
      <c r="D281" s="639">
        <v>267</v>
      </c>
      <c r="E281" s="214">
        <v>72</v>
      </c>
      <c r="F281" s="640">
        <f aca="true" t="shared" si="121" ref="F281:N281">SUM(F333,F642,F693,F741,F786,F880)</f>
        <v>0</v>
      </c>
      <c r="G281" s="640">
        <f t="shared" si="121"/>
        <v>1850</v>
      </c>
      <c r="H281" s="640">
        <f t="shared" si="121"/>
        <v>1850</v>
      </c>
      <c r="I281" s="640">
        <f t="shared" si="121"/>
        <v>0</v>
      </c>
      <c r="J281" s="640">
        <f t="shared" si="121"/>
        <v>0</v>
      </c>
      <c r="K281" s="640">
        <f t="shared" si="121"/>
        <v>0</v>
      </c>
      <c r="L281" s="641">
        <f t="shared" si="121"/>
        <v>1400</v>
      </c>
      <c r="M281" s="641">
        <f t="shared" si="121"/>
        <v>800</v>
      </c>
      <c r="N281" s="641">
        <f t="shared" si="121"/>
        <v>500</v>
      </c>
      <c r="O281" s="635"/>
      <c r="P281" s="368"/>
      <c r="Q281" s="368"/>
    </row>
    <row r="282" spans="1:17" s="369" customFormat="1" ht="12.75">
      <c r="A282" s="145"/>
      <c r="B282" s="736" t="s">
        <v>241</v>
      </c>
      <c r="C282" s="736"/>
      <c r="D282" s="639">
        <v>268</v>
      </c>
      <c r="E282" s="214" t="s">
        <v>242</v>
      </c>
      <c r="F282" s="640">
        <f aca="true" t="shared" si="122" ref="F282:N282">SUM(F334,F643,F694,F742,F787,F881)</f>
        <v>0</v>
      </c>
      <c r="G282" s="640">
        <f t="shared" si="122"/>
        <v>1850</v>
      </c>
      <c r="H282" s="640">
        <f t="shared" si="122"/>
        <v>1850</v>
      </c>
      <c r="I282" s="640">
        <f t="shared" si="122"/>
        <v>0</v>
      </c>
      <c r="J282" s="640">
        <f t="shared" si="122"/>
        <v>0</v>
      </c>
      <c r="K282" s="640">
        <f t="shared" si="122"/>
        <v>0</v>
      </c>
      <c r="L282" s="641">
        <f t="shared" si="122"/>
        <v>1400</v>
      </c>
      <c r="M282" s="641">
        <f t="shared" si="122"/>
        <v>800</v>
      </c>
      <c r="N282" s="641">
        <f t="shared" si="122"/>
        <v>500</v>
      </c>
      <c r="O282" s="635"/>
      <c r="P282" s="368"/>
      <c r="Q282" s="368"/>
    </row>
    <row r="283" spans="1:15" ht="12.75">
      <c r="A283" s="165"/>
      <c r="B283" s="736"/>
      <c r="C283" s="165" t="s">
        <v>243</v>
      </c>
      <c r="D283" s="639">
        <v>269</v>
      </c>
      <c r="E283" s="148" t="s">
        <v>244</v>
      </c>
      <c r="F283" s="649">
        <f aca="true" t="shared" si="123" ref="F283:N283">SUM(F335,F695,F743,F882)</f>
        <v>0</v>
      </c>
      <c r="G283" s="649">
        <f t="shared" si="123"/>
        <v>1850</v>
      </c>
      <c r="H283" s="649">
        <f t="shared" si="123"/>
        <v>1850</v>
      </c>
      <c r="I283" s="649">
        <f t="shared" si="123"/>
        <v>0</v>
      </c>
      <c r="J283" s="649">
        <f t="shared" si="123"/>
        <v>0</v>
      </c>
      <c r="K283" s="649">
        <f t="shared" si="123"/>
        <v>0</v>
      </c>
      <c r="L283" s="650">
        <f t="shared" si="123"/>
        <v>1400</v>
      </c>
      <c r="M283" s="650">
        <f t="shared" si="123"/>
        <v>800</v>
      </c>
      <c r="N283" s="650">
        <f t="shared" si="123"/>
        <v>500</v>
      </c>
      <c r="O283" s="635"/>
    </row>
    <row r="284" spans="1:15" ht="12.75">
      <c r="A284" s="165"/>
      <c r="B284" s="736"/>
      <c r="C284" s="165" t="s">
        <v>245</v>
      </c>
      <c r="D284" s="639">
        <v>270</v>
      </c>
      <c r="E284" s="148" t="s">
        <v>246</v>
      </c>
      <c r="F284" s="649">
        <f aca="true" t="shared" si="124" ref="F284:N284">SUM(F336,F644,F696,F744,F788,F883)</f>
        <v>0</v>
      </c>
      <c r="G284" s="649">
        <f t="shared" si="124"/>
        <v>0</v>
      </c>
      <c r="H284" s="649">
        <f t="shared" si="124"/>
        <v>0</v>
      </c>
      <c r="I284" s="649">
        <f t="shared" si="124"/>
        <v>0</v>
      </c>
      <c r="J284" s="649">
        <f t="shared" si="124"/>
        <v>0</v>
      </c>
      <c r="K284" s="649">
        <f t="shared" si="124"/>
        <v>0</v>
      </c>
      <c r="L284" s="650">
        <f t="shared" si="124"/>
        <v>0</v>
      </c>
      <c r="M284" s="650">
        <f t="shared" si="124"/>
        <v>0</v>
      </c>
      <c r="N284" s="650">
        <f t="shared" si="124"/>
        <v>0</v>
      </c>
      <c r="O284" s="635"/>
    </row>
    <row r="285" spans="1:17" s="369" customFormat="1" ht="12.75">
      <c r="A285" s="770" t="s">
        <v>247</v>
      </c>
      <c r="B285" s="214" t="s">
        <v>248</v>
      </c>
      <c r="C285" s="145"/>
      <c r="D285" s="639">
        <v>271</v>
      </c>
      <c r="E285" s="214">
        <v>79</v>
      </c>
      <c r="F285" s="640">
        <f aca="true" t="shared" si="125" ref="F285:N285">SUM(F337,F377,F498,F578,F645,F697,F745,F826,F884,F934)</f>
        <v>0</v>
      </c>
      <c r="G285" s="640">
        <f t="shared" si="125"/>
        <v>6420</v>
      </c>
      <c r="H285" s="640">
        <f t="shared" si="125"/>
        <v>6420</v>
      </c>
      <c r="I285" s="640">
        <f t="shared" si="125"/>
        <v>0</v>
      </c>
      <c r="J285" s="640">
        <f t="shared" si="125"/>
        <v>0</v>
      </c>
      <c r="K285" s="640">
        <f t="shared" si="125"/>
        <v>0</v>
      </c>
      <c r="L285" s="641">
        <f t="shared" si="125"/>
        <v>9759</v>
      </c>
      <c r="M285" s="641">
        <f t="shared" si="125"/>
        <v>10175</v>
      </c>
      <c r="N285" s="641">
        <f t="shared" si="125"/>
        <v>11889</v>
      </c>
      <c r="O285" s="635"/>
      <c r="P285" s="368"/>
      <c r="Q285" s="368"/>
    </row>
    <row r="286" spans="1:17" s="369" customFormat="1" ht="12.75">
      <c r="A286" s="736" t="s">
        <v>249</v>
      </c>
      <c r="B286" s="736"/>
      <c r="C286" s="145"/>
      <c r="D286" s="639">
        <v>272</v>
      </c>
      <c r="E286" s="214">
        <v>80</v>
      </c>
      <c r="F286" s="640">
        <f aca="true" t="shared" si="126" ref="F286:N286">SUM(F935)</f>
        <v>0</v>
      </c>
      <c r="G286" s="640">
        <f t="shared" si="126"/>
        <v>0</v>
      </c>
      <c r="H286" s="640">
        <f t="shared" si="126"/>
        <v>0</v>
      </c>
      <c r="I286" s="640">
        <f t="shared" si="126"/>
        <v>0</v>
      </c>
      <c r="J286" s="640">
        <f t="shared" si="126"/>
        <v>0</v>
      </c>
      <c r="K286" s="640">
        <f t="shared" si="126"/>
        <v>0</v>
      </c>
      <c r="L286" s="641">
        <f t="shared" si="126"/>
        <v>0</v>
      </c>
      <c r="M286" s="641">
        <f t="shared" si="126"/>
        <v>0</v>
      </c>
      <c r="N286" s="641">
        <f t="shared" si="126"/>
        <v>0</v>
      </c>
      <c r="O286" s="635"/>
      <c r="P286" s="368"/>
      <c r="Q286" s="368"/>
    </row>
    <row r="287" spans="1:17" s="369" customFormat="1" ht="23.25" customHeight="1">
      <c r="A287" s="145"/>
      <c r="B287" s="233" t="s">
        <v>250</v>
      </c>
      <c r="C287" s="233"/>
      <c r="D287" s="639">
        <v>273</v>
      </c>
      <c r="E287" s="214" t="s">
        <v>251</v>
      </c>
      <c r="F287" s="640">
        <f aca="true" t="shared" si="127" ref="F287:N287">SUM(F936)</f>
        <v>0</v>
      </c>
      <c r="G287" s="640">
        <f t="shared" si="127"/>
        <v>0</v>
      </c>
      <c r="H287" s="640">
        <f t="shared" si="127"/>
        <v>0</v>
      </c>
      <c r="I287" s="640">
        <f t="shared" si="127"/>
        <v>0</v>
      </c>
      <c r="J287" s="640">
        <f t="shared" si="127"/>
        <v>0</v>
      </c>
      <c r="K287" s="640">
        <f t="shared" si="127"/>
        <v>0</v>
      </c>
      <c r="L287" s="641">
        <f t="shared" si="127"/>
        <v>0</v>
      </c>
      <c r="M287" s="641">
        <f t="shared" si="127"/>
        <v>0</v>
      </c>
      <c r="N287" s="641">
        <f t="shared" si="127"/>
        <v>0</v>
      </c>
      <c r="O287" s="635"/>
      <c r="P287" s="368"/>
      <c r="Q287" s="368"/>
    </row>
    <row r="288" spans="1:17" s="369" customFormat="1" ht="12.75">
      <c r="A288" s="145"/>
      <c r="B288" s="145" t="s">
        <v>252</v>
      </c>
      <c r="C288" s="145"/>
      <c r="D288" s="639">
        <v>274</v>
      </c>
      <c r="E288" s="214" t="s">
        <v>253</v>
      </c>
      <c r="F288" s="640">
        <f aca="true" t="shared" si="128" ref="F288:N288">SUM(F937)</f>
        <v>0</v>
      </c>
      <c r="G288" s="640">
        <f t="shared" si="128"/>
        <v>0</v>
      </c>
      <c r="H288" s="640">
        <f t="shared" si="128"/>
        <v>0</v>
      </c>
      <c r="I288" s="640">
        <f t="shared" si="128"/>
        <v>0</v>
      </c>
      <c r="J288" s="640">
        <f t="shared" si="128"/>
        <v>0</v>
      </c>
      <c r="K288" s="640">
        <f t="shared" si="128"/>
        <v>0</v>
      </c>
      <c r="L288" s="641">
        <f t="shared" si="128"/>
        <v>0</v>
      </c>
      <c r="M288" s="641">
        <f t="shared" si="128"/>
        <v>0</v>
      </c>
      <c r="N288" s="641">
        <f t="shared" si="128"/>
        <v>0</v>
      </c>
      <c r="O288" s="635"/>
      <c r="P288" s="368"/>
      <c r="Q288" s="368"/>
    </row>
    <row r="289" spans="1:17" s="369" customFormat="1" ht="12.75">
      <c r="A289" s="145" t="s">
        <v>254</v>
      </c>
      <c r="B289" s="736"/>
      <c r="C289" s="145"/>
      <c r="D289" s="639">
        <v>275</v>
      </c>
      <c r="E289" s="214">
        <v>81</v>
      </c>
      <c r="F289" s="640">
        <f aca="true" t="shared" si="129" ref="F289:N289">SUM(F338,F378,F499,F579,F646,F698,F746,F827,F885,F938)</f>
        <v>0</v>
      </c>
      <c r="G289" s="640">
        <f t="shared" si="129"/>
        <v>6420</v>
      </c>
      <c r="H289" s="640">
        <f t="shared" si="129"/>
        <v>6420</v>
      </c>
      <c r="I289" s="640">
        <f t="shared" si="129"/>
        <v>0</v>
      </c>
      <c r="J289" s="640">
        <f t="shared" si="129"/>
        <v>0</v>
      </c>
      <c r="K289" s="640">
        <f t="shared" si="129"/>
        <v>0</v>
      </c>
      <c r="L289" s="641">
        <f t="shared" si="129"/>
        <v>9759</v>
      </c>
      <c r="M289" s="641">
        <f t="shared" si="129"/>
        <v>10175</v>
      </c>
      <c r="N289" s="641">
        <f t="shared" si="129"/>
        <v>11889</v>
      </c>
      <c r="O289" s="635"/>
      <c r="P289" s="368"/>
      <c r="Q289" s="368"/>
    </row>
    <row r="290" spans="1:17" s="369" customFormat="1" ht="12.75">
      <c r="A290" s="145"/>
      <c r="B290" s="145" t="s">
        <v>255</v>
      </c>
      <c r="C290" s="145"/>
      <c r="D290" s="639">
        <v>276</v>
      </c>
      <c r="E290" s="214" t="s">
        <v>256</v>
      </c>
      <c r="F290" s="640">
        <f aca="true" t="shared" si="130" ref="F290:N290">SUM(F339,F379,F580,F699,F747,F828,F886)</f>
        <v>0</v>
      </c>
      <c r="G290" s="640">
        <f t="shared" si="130"/>
        <v>0</v>
      </c>
      <c r="H290" s="640">
        <f t="shared" si="130"/>
        <v>0</v>
      </c>
      <c r="I290" s="640">
        <f t="shared" si="130"/>
        <v>0</v>
      </c>
      <c r="J290" s="640">
        <f t="shared" si="130"/>
        <v>0</v>
      </c>
      <c r="K290" s="640">
        <f t="shared" si="130"/>
        <v>0</v>
      </c>
      <c r="L290" s="641">
        <f t="shared" si="130"/>
        <v>0</v>
      </c>
      <c r="M290" s="641">
        <f t="shared" si="130"/>
        <v>0</v>
      </c>
      <c r="N290" s="641">
        <f t="shared" si="130"/>
        <v>0</v>
      </c>
      <c r="O290" s="635"/>
      <c r="P290" s="368"/>
      <c r="Q290" s="368"/>
    </row>
    <row r="291" spans="1:17" s="369" customFormat="1" ht="12.75">
      <c r="A291" s="145"/>
      <c r="B291" s="145" t="s">
        <v>1389</v>
      </c>
      <c r="C291" s="145"/>
      <c r="D291" s="639">
        <v>277</v>
      </c>
      <c r="E291" s="214" t="s">
        <v>1390</v>
      </c>
      <c r="F291" s="640">
        <f aca="true" t="shared" si="131" ref="F291:N291">SUM(F340,F380,F581,F647,F700,F748,F829,F887,F939)</f>
        <v>0</v>
      </c>
      <c r="G291" s="640">
        <f t="shared" si="131"/>
        <v>5620</v>
      </c>
      <c r="H291" s="640">
        <f t="shared" si="131"/>
        <v>5620</v>
      </c>
      <c r="I291" s="640">
        <f t="shared" si="131"/>
        <v>0</v>
      </c>
      <c r="J291" s="640">
        <f t="shared" si="131"/>
        <v>0</v>
      </c>
      <c r="K291" s="640">
        <f t="shared" si="131"/>
        <v>0</v>
      </c>
      <c r="L291" s="641">
        <f t="shared" si="131"/>
        <v>9759</v>
      </c>
      <c r="M291" s="641">
        <f t="shared" si="131"/>
        <v>9999</v>
      </c>
      <c r="N291" s="641">
        <f t="shared" si="131"/>
        <v>10839</v>
      </c>
      <c r="O291" s="635"/>
      <c r="P291" s="368"/>
      <c r="Q291" s="368"/>
    </row>
    <row r="292" spans="1:17" s="369" customFormat="1" ht="12.75">
      <c r="A292" s="145"/>
      <c r="B292" s="145" t="s">
        <v>257</v>
      </c>
      <c r="C292" s="145"/>
      <c r="D292" s="639">
        <v>278</v>
      </c>
      <c r="E292" s="214" t="s">
        <v>258</v>
      </c>
      <c r="F292" s="640">
        <f aca="true" t="shared" si="132" ref="F292:N292">F582+F888</f>
        <v>0</v>
      </c>
      <c r="G292" s="640">
        <f t="shared" si="132"/>
        <v>800</v>
      </c>
      <c r="H292" s="640">
        <f t="shared" si="132"/>
        <v>800</v>
      </c>
      <c r="I292" s="640">
        <f t="shared" si="132"/>
        <v>0</v>
      </c>
      <c r="J292" s="640">
        <f t="shared" si="132"/>
        <v>0</v>
      </c>
      <c r="K292" s="640">
        <f t="shared" si="132"/>
        <v>0</v>
      </c>
      <c r="L292" s="641">
        <f t="shared" si="132"/>
        <v>0</v>
      </c>
      <c r="M292" s="641">
        <f t="shared" si="132"/>
        <v>176</v>
      </c>
      <c r="N292" s="641">
        <f t="shared" si="132"/>
        <v>1050</v>
      </c>
      <c r="O292" s="635"/>
      <c r="P292" s="368"/>
      <c r="Q292" s="368"/>
    </row>
    <row r="293" spans="1:17" s="369" customFormat="1" ht="12.75">
      <c r="A293" s="773" t="s">
        <v>259</v>
      </c>
      <c r="B293" s="773"/>
      <c r="C293" s="773"/>
      <c r="D293" s="639">
        <v>279</v>
      </c>
      <c r="E293" s="214">
        <v>84</v>
      </c>
      <c r="F293" s="640">
        <f aca="true" t="shared" si="133" ref="F293:N293">SUM(F294)</f>
        <v>0</v>
      </c>
      <c r="G293" s="640">
        <f t="shared" si="133"/>
        <v>0</v>
      </c>
      <c r="H293" s="640">
        <f t="shared" si="133"/>
        <v>0</v>
      </c>
      <c r="I293" s="640">
        <f t="shared" si="133"/>
        <v>0</v>
      </c>
      <c r="J293" s="640">
        <f t="shared" si="133"/>
        <v>0</v>
      </c>
      <c r="K293" s="640">
        <f t="shared" si="133"/>
        <v>0</v>
      </c>
      <c r="L293" s="641">
        <f t="shared" si="133"/>
        <v>0</v>
      </c>
      <c r="M293" s="641">
        <f t="shared" si="133"/>
        <v>0</v>
      </c>
      <c r="N293" s="641">
        <f t="shared" si="133"/>
        <v>0</v>
      </c>
      <c r="O293" s="635"/>
      <c r="P293" s="368"/>
      <c r="Q293" s="368"/>
    </row>
    <row r="294" spans="1:17" s="369" customFormat="1" ht="12.75">
      <c r="A294" s="774"/>
      <c r="B294" s="485" t="s">
        <v>260</v>
      </c>
      <c r="C294" s="145"/>
      <c r="D294" s="639">
        <v>280</v>
      </c>
      <c r="E294" s="148" t="s">
        <v>261</v>
      </c>
      <c r="F294" s="649">
        <f aca="true" t="shared" si="134" ref="F294:N294">SUM(F295:F296)</f>
        <v>0</v>
      </c>
      <c r="G294" s="649">
        <f t="shared" si="134"/>
        <v>0</v>
      </c>
      <c r="H294" s="649">
        <f t="shared" si="134"/>
        <v>0</v>
      </c>
      <c r="I294" s="649">
        <f t="shared" si="134"/>
        <v>0</v>
      </c>
      <c r="J294" s="649">
        <f t="shared" si="134"/>
        <v>0</v>
      </c>
      <c r="K294" s="649">
        <f t="shared" si="134"/>
        <v>0</v>
      </c>
      <c r="L294" s="650">
        <f t="shared" si="134"/>
        <v>0</v>
      </c>
      <c r="M294" s="650">
        <f t="shared" si="134"/>
        <v>0</v>
      </c>
      <c r="N294" s="650">
        <f t="shared" si="134"/>
        <v>0</v>
      </c>
      <c r="O294" s="635"/>
      <c r="P294" s="368"/>
      <c r="Q294" s="368"/>
    </row>
    <row r="295" spans="1:17" s="369" customFormat="1" ht="12.75">
      <c r="A295" s="774"/>
      <c r="B295" s="485"/>
      <c r="C295" s="775" t="s">
        <v>262</v>
      </c>
      <c r="D295" s="639">
        <v>281</v>
      </c>
      <c r="E295" s="148" t="s">
        <v>263</v>
      </c>
      <c r="F295" s="649">
        <f>F343+F383+F453+F502+F585+F650+F703+F751+F791+F891</f>
        <v>0</v>
      </c>
      <c r="G295" s="649">
        <f>SUM(H295:K295)</f>
        <v>0</v>
      </c>
      <c r="H295" s="776">
        <f aca="true" t="shared" si="135" ref="H295:N296">H343+H383+H453+H502+H585+H650+H703+H751+H791+H891</f>
        <v>0</v>
      </c>
      <c r="I295" s="776">
        <f t="shared" si="135"/>
        <v>0</v>
      </c>
      <c r="J295" s="776">
        <f t="shared" si="135"/>
        <v>0</v>
      </c>
      <c r="K295" s="776">
        <f t="shared" si="135"/>
        <v>0</v>
      </c>
      <c r="L295" s="777">
        <f t="shared" si="135"/>
        <v>0</v>
      </c>
      <c r="M295" s="777">
        <f t="shared" si="135"/>
        <v>0</v>
      </c>
      <c r="N295" s="777">
        <f t="shared" si="135"/>
        <v>0</v>
      </c>
      <c r="O295" s="635"/>
      <c r="P295" s="368"/>
      <c r="Q295" s="368"/>
    </row>
    <row r="296" spans="1:17" s="369" customFormat="1" ht="12.75">
      <c r="A296" s="774"/>
      <c r="B296" s="485"/>
      <c r="C296" s="775" t="s">
        <v>264</v>
      </c>
      <c r="D296" s="639">
        <v>282</v>
      </c>
      <c r="E296" s="148" t="s">
        <v>265</v>
      </c>
      <c r="F296" s="649">
        <f>F344+F384+F454+F503+F586+F651+F704+F752+F792+F892</f>
        <v>0</v>
      </c>
      <c r="G296" s="649">
        <f>SUM(H296:K297)</f>
        <v>0</v>
      </c>
      <c r="H296" s="776">
        <f t="shared" si="135"/>
        <v>0</v>
      </c>
      <c r="I296" s="776">
        <f t="shared" si="135"/>
        <v>0</v>
      </c>
      <c r="J296" s="776">
        <f t="shared" si="135"/>
        <v>0</v>
      </c>
      <c r="K296" s="776">
        <f t="shared" si="135"/>
        <v>0</v>
      </c>
      <c r="L296" s="777">
        <f t="shared" si="135"/>
        <v>0</v>
      </c>
      <c r="M296" s="777">
        <f t="shared" si="135"/>
        <v>0</v>
      </c>
      <c r="N296" s="777">
        <f t="shared" si="135"/>
        <v>0</v>
      </c>
      <c r="O296" s="635"/>
      <c r="P296" s="368"/>
      <c r="Q296" s="368"/>
    </row>
    <row r="297" spans="1:17" s="369" customFormat="1" ht="12.75">
      <c r="A297" s="145" t="s">
        <v>1391</v>
      </c>
      <c r="B297" s="214"/>
      <c r="C297" s="145"/>
      <c r="D297" s="639">
        <v>283</v>
      </c>
      <c r="E297" s="642">
        <v>90</v>
      </c>
      <c r="F297" s="643">
        <f aca="true" t="shared" si="136" ref="F297:N297">SUM(F947)</f>
        <v>0</v>
      </c>
      <c r="G297" s="640">
        <f t="shared" si="136"/>
        <v>0</v>
      </c>
      <c r="H297" s="640">
        <f t="shared" si="136"/>
        <v>0</v>
      </c>
      <c r="I297" s="640">
        <f t="shared" si="136"/>
        <v>0</v>
      </c>
      <c r="J297" s="640">
        <f t="shared" si="136"/>
        <v>0</v>
      </c>
      <c r="K297" s="640">
        <f t="shared" si="136"/>
        <v>0</v>
      </c>
      <c r="L297" s="641">
        <f t="shared" si="136"/>
        <v>0</v>
      </c>
      <c r="M297" s="641">
        <f t="shared" si="136"/>
        <v>0</v>
      </c>
      <c r="N297" s="641">
        <f t="shared" si="136"/>
        <v>0</v>
      </c>
      <c r="O297" s="635"/>
      <c r="P297" s="368"/>
      <c r="Q297" s="368"/>
    </row>
    <row r="298" spans="1:15" ht="12.75">
      <c r="A298" s="145"/>
      <c r="B298" s="146" t="s">
        <v>266</v>
      </c>
      <c r="C298" s="146"/>
      <c r="D298" s="639">
        <v>284</v>
      </c>
      <c r="E298" s="148" t="s">
        <v>267</v>
      </c>
      <c r="F298" s="649"/>
      <c r="G298" s="649"/>
      <c r="H298" s="649"/>
      <c r="I298" s="649"/>
      <c r="J298" s="649"/>
      <c r="K298" s="649"/>
      <c r="L298" s="650"/>
      <c r="M298" s="650"/>
      <c r="N298" s="650"/>
      <c r="O298" s="635"/>
    </row>
    <row r="299" spans="1:15" ht="12.75">
      <c r="A299" s="145"/>
      <c r="B299" s="778" t="s">
        <v>1518</v>
      </c>
      <c r="C299" s="779"/>
      <c r="D299" s="639">
        <v>285</v>
      </c>
      <c r="E299" s="148" t="s">
        <v>268</v>
      </c>
      <c r="F299" s="649"/>
      <c r="G299" s="649"/>
      <c r="H299" s="649"/>
      <c r="I299" s="649"/>
      <c r="J299" s="649"/>
      <c r="K299" s="649"/>
      <c r="L299" s="650"/>
      <c r="M299" s="650"/>
      <c r="N299" s="650"/>
      <c r="O299" s="635"/>
    </row>
    <row r="300" spans="1:15" ht="12.75">
      <c r="A300" s="145"/>
      <c r="B300" s="780" t="s">
        <v>1098</v>
      </c>
      <c r="C300" s="779"/>
      <c r="D300" s="639">
        <v>286</v>
      </c>
      <c r="E300" s="148" t="s">
        <v>269</v>
      </c>
      <c r="F300" s="649"/>
      <c r="G300" s="649">
        <f>SUM(H300:K300)</f>
        <v>-3785</v>
      </c>
      <c r="H300" s="649">
        <f aca="true" t="shared" si="137" ref="H300:N300">H13-H212</f>
        <v>-3785</v>
      </c>
      <c r="I300" s="649">
        <f t="shared" si="137"/>
        <v>0</v>
      </c>
      <c r="J300" s="649">
        <f t="shared" si="137"/>
        <v>0</v>
      </c>
      <c r="K300" s="649">
        <f t="shared" si="137"/>
        <v>0</v>
      </c>
      <c r="L300" s="650">
        <f t="shared" si="137"/>
        <v>0</v>
      </c>
      <c r="M300" s="650">
        <f t="shared" si="137"/>
        <v>0</v>
      </c>
      <c r="N300" s="650">
        <f t="shared" si="137"/>
        <v>0</v>
      </c>
      <c r="O300" s="635"/>
    </row>
    <row r="301" spans="1:15" ht="12.75">
      <c r="A301" s="781"/>
      <c r="B301" s="781"/>
      <c r="C301" s="781"/>
      <c r="D301" s="639">
        <v>287</v>
      </c>
      <c r="E301" s="148"/>
      <c r="F301" s="649"/>
      <c r="G301" s="649"/>
      <c r="H301" s="649"/>
      <c r="I301" s="649"/>
      <c r="J301" s="649"/>
      <c r="K301" s="649"/>
      <c r="L301" s="650"/>
      <c r="M301" s="650"/>
      <c r="N301" s="650"/>
      <c r="O301" s="635"/>
    </row>
    <row r="302" spans="1:17" s="369" customFormat="1" ht="18.75" customHeight="1">
      <c r="A302" s="466" t="s">
        <v>270</v>
      </c>
      <c r="B302" s="145"/>
      <c r="C302" s="145"/>
      <c r="D302" s="639">
        <v>288</v>
      </c>
      <c r="E302" s="782" t="s">
        <v>271</v>
      </c>
      <c r="F302" s="783">
        <f aca="true" t="shared" si="138" ref="F302:N302">SUM(F303,F349,F392,F401,F413)</f>
        <v>146</v>
      </c>
      <c r="G302" s="640">
        <f t="shared" si="138"/>
        <v>39823</v>
      </c>
      <c r="H302" s="640">
        <f t="shared" si="138"/>
        <v>39823</v>
      </c>
      <c r="I302" s="640">
        <f t="shared" si="138"/>
        <v>0</v>
      </c>
      <c r="J302" s="640">
        <f t="shared" si="138"/>
        <v>0</v>
      </c>
      <c r="K302" s="640">
        <f t="shared" si="138"/>
        <v>0</v>
      </c>
      <c r="L302" s="641">
        <f t="shared" si="138"/>
        <v>43857</v>
      </c>
      <c r="M302" s="641">
        <f t="shared" si="138"/>
        <v>44321</v>
      </c>
      <c r="N302" s="641">
        <f t="shared" si="138"/>
        <v>43789</v>
      </c>
      <c r="O302" s="635"/>
      <c r="P302" s="368"/>
      <c r="Q302" s="368"/>
    </row>
    <row r="303" spans="1:17" s="369" customFormat="1" ht="16.5" customHeight="1">
      <c r="A303" s="784" t="s">
        <v>272</v>
      </c>
      <c r="B303" s="748"/>
      <c r="C303" s="748"/>
      <c r="D303" s="639">
        <v>289</v>
      </c>
      <c r="E303" s="749" t="s">
        <v>183</v>
      </c>
      <c r="F303" s="633">
        <f aca="true" t="shared" si="139" ref="F303:N303">SUM(F346)</f>
        <v>146</v>
      </c>
      <c r="G303" s="633">
        <f t="shared" si="139"/>
        <v>21355</v>
      </c>
      <c r="H303" s="633">
        <f t="shared" si="139"/>
        <v>21355</v>
      </c>
      <c r="I303" s="633">
        <f t="shared" si="139"/>
        <v>0</v>
      </c>
      <c r="J303" s="633">
        <f t="shared" si="139"/>
        <v>0</v>
      </c>
      <c r="K303" s="633">
        <f t="shared" si="139"/>
        <v>0</v>
      </c>
      <c r="L303" s="634">
        <f t="shared" si="139"/>
        <v>26517</v>
      </c>
      <c r="M303" s="634">
        <f t="shared" si="139"/>
        <v>27023</v>
      </c>
      <c r="N303" s="634">
        <f t="shared" si="139"/>
        <v>28100</v>
      </c>
      <c r="O303" s="635"/>
      <c r="P303" s="368"/>
      <c r="Q303" s="368"/>
    </row>
    <row r="304" spans="1:17" s="369" customFormat="1" ht="12.75">
      <c r="A304" s="771" t="s">
        <v>677</v>
      </c>
      <c r="B304" s="785"/>
      <c r="C304" s="785"/>
      <c r="D304" s="639">
        <v>290</v>
      </c>
      <c r="E304" s="642" t="s">
        <v>714</v>
      </c>
      <c r="F304" s="643">
        <f aca="true" t="shared" si="140" ref="F304:N304">SUM(F305:F307,F310,F314,F319,F323)</f>
        <v>116</v>
      </c>
      <c r="G304" s="640">
        <f t="shared" si="140"/>
        <v>13802</v>
      </c>
      <c r="H304" s="640">
        <f t="shared" si="140"/>
        <v>13802</v>
      </c>
      <c r="I304" s="640">
        <f t="shared" si="140"/>
        <v>0</v>
      </c>
      <c r="J304" s="640">
        <f t="shared" si="140"/>
        <v>0</v>
      </c>
      <c r="K304" s="640">
        <f t="shared" si="140"/>
        <v>0</v>
      </c>
      <c r="L304" s="641">
        <f t="shared" si="140"/>
        <v>15293</v>
      </c>
      <c r="M304" s="641">
        <f t="shared" si="140"/>
        <v>16156</v>
      </c>
      <c r="N304" s="641">
        <f t="shared" si="140"/>
        <v>16686</v>
      </c>
      <c r="O304" s="635"/>
      <c r="P304" s="368"/>
      <c r="Q304" s="368"/>
    </row>
    <row r="305" spans="1:17" s="369" customFormat="1" ht="15" customHeight="1">
      <c r="A305" s="145" t="s">
        <v>1378</v>
      </c>
      <c r="B305" s="786"/>
      <c r="C305" s="786"/>
      <c r="D305" s="639">
        <v>291</v>
      </c>
      <c r="E305" s="642">
        <v>10</v>
      </c>
      <c r="F305" s="643">
        <f>'[1]51.02'!E14</f>
        <v>0</v>
      </c>
      <c r="G305" s="640">
        <f>SUM(H305:K305)</f>
        <v>5767</v>
      </c>
      <c r="H305" s="640">
        <f>'[1]51.02'!G14</f>
        <v>5767</v>
      </c>
      <c r="I305" s="640">
        <f>'[1]51.02'!H14</f>
        <v>0</v>
      </c>
      <c r="J305" s="640">
        <f>'[1]51.02'!I14</f>
        <v>0</v>
      </c>
      <c r="K305" s="640">
        <f>'[1]51.02'!J14</f>
        <v>0</v>
      </c>
      <c r="L305" s="641">
        <f>'[1]51.02'!K14</f>
        <v>6803</v>
      </c>
      <c r="M305" s="641">
        <f>'[1]51.02'!L14</f>
        <v>7006</v>
      </c>
      <c r="N305" s="641">
        <f>'[1]51.02'!M14</f>
        <v>7354</v>
      </c>
      <c r="O305" s="635"/>
      <c r="P305" s="368"/>
      <c r="Q305" s="368"/>
    </row>
    <row r="306" spans="1:17" s="369" customFormat="1" ht="12.75">
      <c r="A306" s="145" t="s">
        <v>1379</v>
      </c>
      <c r="B306" s="786"/>
      <c r="C306" s="786"/>
      <c r="D306" s="639">
        <v>292</v>
      </c>
      <c r="E306" s="214">
        <v>20</v>
      </c>
      <c r="F306" s="640">
        <f>'[1]51.02'!E49</f>
        <v>116</v>
      </c>
      <c r="G306" s="640">
        <f>SUM(H306:K306)</f>
        <v>8035</v>
      </c>
      <c r="H306" s="640">
        <f>'[1]51.02'!G49</f>
        <v>8035</v>
      </c>
      <c r="I306" s="640">
        <f>'[1]51.02'!H49</f>
        <v>0</v>
      </c>
      <c r="J306" s="640">
        <f>'[1]51.02'!I49</f>
        <v>0</v>
      </c>
      <c r="K306" s="640">
        <f>'[1]51.02'!J49</f>
        <v>0</v>
      </c>
      <c r="L306" s="641">
        <f>'[1]51.02'!K49</f>
        <v>8490</v>
      </c>
      <c r="M306" s="641">
        <f>'[1]51.02'!L49</f>
        <v>9150</v>
      </c>
      <c r="N306" s="641">
        <f>'[1]51.02'!M49</f>
        <v>9332</v>
      </c>
      <c r="O306" s="635"/>
      <c r="P306" s="368"/>
      <c r="Q306" s="368"/>
    </row>
    <row r="307" spans="1:17" s="369" customFormat="1" ht="12.75">
      <c r="A307" s="736" t="s">
        <v>170</v>
      </c>
      <c r="B307" s="145"/>
      <c r="C307" s="785"/>
      <c r="D307" s="639">
        <v>293</v>
      </c>
      <c r="E307" s="642" t="s">
        <v>813</v>
      </c>
      <c r="F307" s="643">
        <f aca="true" t="shared" si="141" ref="F307:N308">SUM(F308)</f>
        <v>0</v>
      </c>
      <c r="G307" s="640">
        <f t="shared" si="141"/>
        <v>0</v>
      </c>
      <c r="H307" s="640">
        <f t="shared" si="141"/>
        <v>0</v>
      </c>
      <c r="I307" s="640">
        <f t="shared" si="141"/>
        <v>0</v>
      </c>
      <c r="J307" s="640">
        <f t="shared" si="141"/>
        <v>0</v>
      </c>
      <c r="K307" s="640">
        <f t="shared" si="141"/>
        <v>0</v>
      </c>
      <c r="L307" s="641">
        <f t="shared" si="141"/>
        <v>0</v>
      </c>
      <c r="M307" s="641">
        <f t="shared" si="141"/>
        <v>0</v>
      </c>
      <c r="N307" s="641">
        <f t="shared" si="141"/>
        <v>0</v>
      </c>
      <c r="O307" s="635"/>
      <c r="P307" s="368"/>
      <c r="Q307" s="368"/>
    </row>
    <row r="308" spans="1:17" s="369" customFormat="1" ht="12.75">
      <c r="A308" s="214"/>
      <c r="B308" s="736" t="s">
        <v>1412</v>
      </c>
      <c r="C308" s="785"/>
      <c r="D308" s="639">
        <v>294</v>
      </c>
      <c r="E308" s="642" t="s">
        <v>1413</v>
      </c>
      <c r="F308" s="643">
        <f t="shared" si="141"/>
        <v>0</v>
      </c>
      <c r="G308" s="640">
        <f t="shared" si="141"/>
        <v>0</v>
      </c>
      <c r="H308" s="640">
        <f t="shared" si="141"/>
        <v>0</v>
      </c>
      <c r="I308" s="640">
        <f t="shared" si="141"/>
        <v>0</v>
      </c>
      <c r="J308" s="640">
        <f t="shared" si="141"/>
        <v>0</v>
      </c>
      <c r="K308" s="640">
        <f t="shared" si="141"/>
        <v>0</v>
      </c>
      <c r="L308" s="641">
        <f t="shared" si="141"/>
        <v>0</v>
      </c>
      <c r="M308" s="641">
        <f t="shared" si="141"/>
        <v>0</v>
      </c>
      <c r="N308" s="641">
        <f t="shared" si="141"/>
        <v>0</v>
      </c>
      <c r="O308" s="635"/>
      <c r="P308" s="368"/>
      <c r="Q308" s="368"/>
    </row>
    <row r="309" spans="1:15" ht="12.75">
      <c r="A309" s="148"/>
      <c r="B309" s="148"/>
      <c r="C309" s="148" t="s">
        <v>273</v>
      </c>
      <c r="D309" s="639">
        <v>295</v>
      </c>
      <c r="E309" s="674" t="s">
        <v>1415</v>
      </c>
      <c r="F309" s="648">
        <f>'[1]51.02'!E155</f>
        <v>0</v>
      </c>
      <c r="G309" s="649">
        <f>SUM(H309:K309)</f>
        <v>0</v>
      </c>
      <c r="H309" s="649">
        <f>'[1]51.02'!G155</f>
        <v>0</v>
      </c>
      <c r="I309" s="649">
        <f>'[1]51.02'!H155</f>
        <v>0</v>
      </c>
      <c r="J309" s="649">
        <f>'[1]51.02'!I155</f>
        <v>0</v>
      </c>
      <c r="K309" s="649">
        <f>'[1]51.02'!J155</f>
        <v>0</v>
      </c>
      <c r="L309" s="650">
        <f>'[1]51.02'!K155</f>
        <v>0</v>
      </c>
      <c r="M309" s="650">
        <f>'[1]51.02'!L155</f>
        <v>0</v>
      </c>
      <c r="N309" s="650">
        <f>'[1]51.02'!M155</f>
        <v>0</v>
      </c>
      <c r="O309" s="635"/>
    </row>
    <row r="310" spans="1:17" s="369" customFormat="1" ht="12.75">
      <c r="A310" s="736" t="s">
        <v>1416</v>
      </c>
      <c r="B310" s="214"/>
      <c r="C310" s="736"/>
      <c r="D310" s="639">
        <v>296</v>
      </c>
      <c r="E310" s="642">
        <v>55</v>
      </c>
      <c r="F310" s="643">
        <f aca="true" t="shared" si="142" ref="F310:N310">SUM(F311)</f>
        <v>0</v>
      </c>
      <c r="G310" s="640">
        <f t="shared" si="142"/>
        <v>0</v>
      </c>
      <c r="H310" s="640">
        <f t="shared" si="142"/>
        <v>0</v>
      </c>
      <c r="I310" s="640">
        <f t="shared" si="142"/>
        <v>0</v>
      </c>
      <c r="J310" s="640">
        <f t="shared" si="142"/>
        <v>0</v>
      </c>
      <c r="K310" s="640">
        <f t="shared" si="142"/>
        <v>0</v>
      </c>
      <c r="L310" s="641">
        <f t="shared" si="142"/>
        <v>0</v>
      </c>
      <c r="M310" s="641">
        <f t="shared" si="142"/>
        <v>0</v>
      </c>
      <c r="N310" s="641">
        <f t="shared" si="142"/>
        <v>0</v>
      </c>
      <c r="O310" s="635"/>
      <c r="P310" s="368"/>
      <c r="Q310" s="368"/>
    </row>
    <row r="311" spans="1:17" s="369" customFormat="1" ht="12.75">
      <c r="A311" s="145"/>
      <c r="B311" s="736" t="s">
        <v>187</v>
      </c>
      <c r="C311" s="736"/>
      <c r="D311" s="639">
        <v>297</v>
      </c>
      <c r="E311" s="214" t="s">
        <v>1418</v>
      </c>
      <c r="F311" s="640">
        <f aca="true" t="shared" si="143" ref="F311:N311">SUM(F312:F313)</f>
        <v>0</v>
      </c>
      <c r="G311" s="640">
        <f t="shared" si="143"/>
        <v>0</v>
      </c>
      <c r="H311" s="640">
        <f t="shared" si="143"/>
        <v>0</v>
      </c>
      <c r="I311" s="640">
        <f t="shared" si="143"/>
        <v>0</v>
      </c>
      <c r="J311" s="640">
        <f t="shared" si="143"/>
        <v>0</v>
      </c>
      <c r="K311" s="640">
        <f t="shared" si="143"/>
        <v>0</v>
      </c>
      <c r="L311" s="641">
        <f t="shared" si="143"/>
        <v>0</v>
      </c>
      <c r="M311" s="641">
        <f t="shared" si="143"/>
        <v>0</v>
      </c>
      <c r="N311" s="641">
        <f t="shared" si="143"/>
        <v>0</v>
      </c>
      <c r="O311" s="635"/>
      <c r="P311" s="368"/>
      <c r="Q311" s="368"/>
    </row>
    <row r="312" spans="1:15" ht="12.75">
      <c r="A312" s="736"/>
      <c r="B312" s="736"/>
      <c r="C312" s="165" t="s">
        <v>190</v>
      </c>
      <c r="D312" s="639">
        <v>298</v>
      </c>
      <c r="E312" s="148" t="s">
        <v>1420</v>
      </c>
      <c r="F312" s="649">
        <f>'[1]51.02'!E239</f>
        <v>0</v>
      </c>
      <c r="G312" s="649">
        <f>SUM(H312:K312)</f>
        <v>0</v>
      </c>
      <c r="H312" s="649">
        <f>'[1]51.02'!G239</f>
        <v>0</v>
      </c>
      <c r="I312" s="649">
        <f>'[1]51.02'!H239</f>
        <v>0</v>
      </c>
      <c r="J312" s="649">
        <f>'[1]51.02'!I239</f>
        <v>0</v>
      </c>
      <c r="K312" s="649">
        <f>'[1]51.02'!J239</f>
        <v>0</v>
      </c>
      <c r="L312" s="650">
        <f>'[1]51.02'!K239</f>
        <v>0</v>
      </c>
      <c r="M312" s="650">
        <f>'[1]51.02'!L239</f>
        <v>0</v>
      </c>
      <c r="N312" s="650">
        <f>'[1]51.02'!M239</f>
        <v>0</v>
      </c>
      <c r="O312" s="635"/>
    </row>
    <row r="313" spans="1:15" ht="12.75">
      <c r="A313" s="736"/>
      <c r="B313" s="736"/>
      <c r="C313" s="164" t="s">
        <v>196</v>
      </c>
      <c r="D313" s="639">
        <v>299</v>
      </c>
      <c r="E313" s="148" t="s">
        <v>1530</v>
      </c>
      <c r="F313" s="649">
        <f>'[1]51.02'!E249</f>
        <v>0</v>
      </c>
      <c r="G313" s="649">
        <f>SUM(H313:K313)</f>
        <v>0</v>
      </c>
      <c r="H313" s="649">
        <f>'[1]51.02'!G249</f>
        <v>0</v>
      </c>
      <c r="I313" s="649">
        <f>'[1]51.02'!H249</f>
        <v>0</v>
      </c>
      <c r="J313" s="649">
        <f>'[1]51.02'!I249</f>
        <v>0</v>
      </c>
      <c r="K313" s="649">
        <f>'[1]51.02'!J249</f>
        <v>0</v>
      </c>
      <c r="L313" s="650">
        <f>'[1]51.02'!K249</f>
        <v>0</v>
      </c>
      <c r="M313" s="650">
        <f>'[1]51.02'!L249</f>
        <v>0</v>
      </c>
      <c r="N313" s="650">
        <f>'[1]51.02'!M249</f>
        <v>0</v>
      </c>
      <c r="O313" s="635"/>
    </row>
    <row r="314" spans="1:15" ht="12.75">
      <c r="A314" s="736"/>
      <c r="B314" s="736" t="s">
        <v>199</v>
      </c>
      <c r="C314" s="164"/>
      <c r="D314" s="639">
        <v>300</v>
      </c>
      <c r="E314" s="141">
        <v>56</v>
      </c>
      <c r="F314" s="655">
        <f aca="true" t="shared" si="144" ref="F314:N314">SUM(F315)</f>
        <v>0</v>
      </c>
      <c r="G314" s="655">
        <f t="shared" si="144"/>
        <v>0</v>
      </c>
      <c r="H314" s="655">
        <f t="shared" si="144"/>
        <v>0</v>
      </c>
      <c r="I314" s="655">
        <f t="shared" si="144"/>
        <v>0</v>
      </c>
      <c r="J314" s="655">
        <f t="shared" si="144"/>
        <v>0</v>
      </c>
      <c r="K314" s="655">
        <f t="shared" si="144"/>
        <v>0</v>
      </c>
      <c r="L314" s="656">
        <f t="shared" si="144"/>
        <v>0</v>
      </c>
      <c r="M314" s="656">
        <f t="shared" si="144"/>
        <v>0</v>
      </c>
      <c r="N314" s="656">
        <f t="shared" si="144"/>
        <v>0</v>
      </c>
      <c r="O314" s="635"/>
    </row>
    <row r="315" spans="1:15" ht="12.75">
      <c r="A315" s="736"/>
      <c r="B315" s="736"/>
      <c r="C315" s="757" t="s">
        <v>1265</v>
      </c>
      <c r="D315" s="639">
        <v>301</v>
      </c>
      <c r="E315" s="141">
        <v>56.01</v>
      </c>
      <c r="F315" s="655">
        <f aca="true" t="shared" si="145" ref="F315:N315">SUM(F316:F318)</f>
        <v>0</v>
      </c>
      <c r="G315" s="655">
        <f t="shared" si="145"/>
        <v>0</v>
      </c>
      <c r="H315" s="655">
        <f t="shared" si="145"/>
        <v>0</v>
      </c>
      <c r="I315" s="655">
        <f t="shared" si="145"/>
        <v>0</v>
      </c>
      <c r="J315" s="655">
        <f t="shared" si="145"/>
        <v>0</v>
      </c>
      <c r="K315" s="655">
        <f t="shared" si="145"/>
        <v>0</v>
      </c>
      <c r="L315" s="656">
        <f t="shared" si="145"/>
        <v>0</v>
      </c>
      <c r="M315" s="656">
        <f t="shared" si="145"/>
        <v>0</v>
      </c>
      <c r="N315" s="656">
        <f t="shared" si="145"/>
        <v>0</v>
      </c>
      <c r="O315" s="635"/>
    </row>
    <row r="316" spans="1:15" ht="12.75">
      <c r="A316" s="736"/>
      <c r="B316" s="736"/>
      <c r="C316" s="758" t="s">
        <v>1267</v>
      </c>
      <c r="D316" s="639">
        <v>302</v>
      </c>
      <c r="E316" s="148" t="s">
        <v>1268</v>
      </c>
      <c r="F316" s="649">
        <f>'[1]51.02'!E295</f>
        <v>0</v>
      </c>
      <c r="G316" s="649">
        <f>SUM(H316:K316)</f>
        <v>0</v>
      </c>
      <c r="H316" s="649">
        <f>'[1]51.02'!G295</f>
        <v>0</v>
      </c>
      <c r="I316" s="649">
        <f>'[1]51.02'!H295</f>
        <v>0</v>
      </c>
      <c r="J316" s="649">
        <f>'[1]51.02'!I295</f>
        <v>0</v>
      </c>
      <c r="K316" s="649">
        <f>'[1]51.02'!J295</f>
        <v>0</v>
      </c>
      <c r="L316" s="650">
        <f>'[1]51.02'!K295</f>
        <v>0</v>
      </c>
      <c r="M316" s="650">
        <f>'[1]51.02'!L295</f>
        <v>0</v>
      </c>
      <c r="N316" s="650">
        <f>'[1]51.02'!M295</f>
        <v>0</v>
      </c>
      <c r="O316" s="635"/>
    </row>
    <row r="317" spans="1:15" ht="12.75">
      <c r="A317" s="736"/>
      <c r="B317" s="736"/>
      <c r="C317" s="759" t="s">
        <v>1269</v>
      </c>
      <c r="D317" s="639">
        <v>303</v>
      </c>
      <c r="E317" s="148" t="s">
        <v>1270</v>
      </c>
      <c r="F317" s="649">
        <f>'[1]51.02'!E296</f>
        <v>0</v>
      </c>
      <c r="G317" s="649">
        <f>SUM(H317:K317)</f>
        <v>0</v>
      </c>
      <c r="H317" s="649">
        <f>'[1]51.02'!G296</f>
        <v>0</v>
      </c>
      <c r="I317" s="649">
        <f>'[1]51.02'!H296</f>
        <v>0</v>
      </c>
      <c r="J317" s="649">
        <f>'[1]51.02'!I296</f>
        <v>0</v>
      </c>
      <c r="K317" s="649">
        <f>'[1]51.02'!J296</f>
        <v>0</v>
      </c>
      <c r="L317" s="650">
        <f>'[1]51.02'!K296</f>
        <v>0</v>
      </c>
      <c r="M317" s="650">
        <f>'[1]51.02'!L296</f>
        <v>0</v>
      </c>
      <c r="N317" s="650">
        <f>'[1]51.02'!M296</f>
        <v>0</v>
      </c>
      <c r="O317" s="635"/>
    </row>
    <row r="318" spans="1:15" ht="12.75">
      <c r="A318" s="736"/>
      <c r="B318" s="736"/>
      <c r="C318" s="759" t="s">
        <v>1271</v>
      </c>
      <c r="D318" s="639">
        <v>304</v>
      </c>
      <c r="E318" s="148" t="s">
        <v>1272</v>
      </c>
      <c r="F318" s="649">
        <f>'[1]51.02'!E297</f>
        <v>0</v>
      </c>
      <c r="G318" s="649">
        <f>SUM(H318:K318)</f>
        <v>0</v>
      </c>
      <c r="H318" s="649">
        <f>'[1]51.02'!G297</f>
        <v>0</v>
      </c>
      <c r="I318" s="649">
        <f>'[1]51.02'!H297</f>
        <v>0</v>
      </c>
      <c r="J318" s="649">
        <f>'[1]51.02'!I297</f>
        <v>0</v>
      </c>
      <c r="K318" s="649">
        <f>'[1]51.02'!J297</f>
        <v>0</v>
      </c>
      <c r="L318" s="650">
        <f>'[1]51.02'!K297</f>
        <v>0</v>
      </c>
      <c r="M318" s="650">
        <f>'[1]51.02'!L297</f>
        <v>0</v>
      </c>
      <c r="N318" s="650">
        <f>'[1]51.02'!M297</f>
        <v>0</v>
      </c>
      <c r="O318" s="635"/>
    </row>
    <row r="319" spans="1:15" ht="15">
      <c r="A319" s="437" t="s">
        <v>274</v>
      </c>
      <c r="B319" s="736"/>
      <c r="C319" s="164"/>
      <c r="D319" s="639">
        <v>305</v>
      </c>
      <c r="E319" s="787" t="s">
        <v>821</v>
      </c>
      <c r="F319" s="788">
        <f aca="true" t="shared" si="146" ref="F319:N319">SUM(F320)</f>
        <v>0</v>
      </c>
      <c r="G319" s="640">
        <f t="shared" si="146"/>
        <v>0</v>
      </c>
      <c r="H319" s="640">
        <f t="shared" si="146"/>
        <v>0</v>
      </c>
      <c r="I319" s="640">
        <f t="shared" si="146"/>
        <v>0</v>
      </c>
      <c r="J319" s="640">
        <f t="shared" si="146"/>
        <v>0</v>
      </c>
      <c r="K319" s="640">
        <f t="shared" si="146"/>
        <v>0</v>
      </c>
      <c r="L319" s="641">
        <f t="shared" si="146"/>
        <v>0</v>
      </c>
      <c r="M319" s="641">
        <f t="shared" si="146"/>
        <v>0</v>
      </c>
      <c r="N319" s="641">
        <f t="shared" si="146"/>
        <v>0</v>
      </c>
      <c r="O319" s="635"/>
    </row>
    <row r="320" spans="1:15" ht="12.75">
      <c r="A320" s="736"/>
      <c r="B320" s="145" t="s">
        <v>275</v>
      </c>
      <c r="C320" s="164"/>
      <c r="D320" s="639">
        <v>306</v>
      </c>
      <c r="E320" s="787" t="s">
        <v>1425</v>
      </c>
      <c r="F320" s="788">
        <f aca="true" t="shared" si="147" ref="F320:N320">SUM(F321:F322)</f>
        <v>0</v>
      </c>
      <c r="G320" s="640">
        <f t="shared" si="147"/>
        <v>0</v>
      </c>
      <c r="H320" s="640">
        <f t="shared" si="147"/>
        <v>0</v>
      </c>
      <c r="I320" s="640">
        <f t="shared" si="147"/>
        <v>0</v>
      </c>
      <c r="J320" s="640">
        <f t="shared" si="147"/>
        <v>0</v>
      </c>
      <c r="K320" s="640">
        <f t="shared" si="147"/>
        <v>0</v>
      </c>
      <c r="L320" s="641">
        <f t="shared" si="147"/>
        <v>0</v>
      </c>
      <c r="M320" s="641">
        <f t="shared" si="147"/>
        <v>0</v>
      </c>
      <c r="N320" s="641">
        <f t="shared" si="147"/>
        <v>0</v>
      </c>
      <c r="O320" s="635"/>
    </row>
    <row r="321" spans="1:15" ht="12.75">
      <c r="A321" s="736"/>
      <c r="B321" s="736"/>
      <c r="C321" s="165" t="s">
        <v>218</v>
      </c>
      <c r="D321" s="639">
        <v>307</v>
      </c>
      <c r="E321" s="766" t="s">
        <v>219</v>
      </c>
      <c r="F321" s="767">
        <f>'[1]51.02'!E398</f>
        <v>0</v>
      </c>
      <c r="G321" s="649">
        <f>SUM(H321:K321)</f>
        <v>0</v>
      </c>
      <c r="H321" s="649">
        <f>'[1]51.02'!G398</f>
        <v>0</v>
      </c>
      <c r="I321" s="649">
        <f>'[1]51.02'!H398</f>
        <v>0</v>
      </c>
      <c r="J321" s="649">
        <f>'[1]51.02'!I398</f>
        <v>0</v>
      </c>
      <c r="K321" s="649">
        <f>'[1]51.02'!J398</f>
        <v>0</v>
      </c>
      <c r="L321" s="650">
        <f>'[1]51.02'!K398</f>
        <v>0</v>
      </c>
      <c r="M321" s="650">
        <f>'[1]51.02'!L398</f>
        <v>0</v>
      </c>
      <c r="N321" s="650">
        <f>'[1]51.02'!M398</f>
        <v>0</v>
      </c>
      <c r="O321" s="635"/>
    </row>
    <row r="322" spans="1:15" ht="12.75">
      <c r="A322" s="736"/>
      <c r="B322" s="736"/>
      <c r="C322" s="165" t="s">
        <v>220</v>
      </c>
      <c r="D322" s="639">
        <v>308</v>
      </c>
      <c r="E322" s="766" t="s">
        <v>221</v>
      </c>
      <c r="F322" s="767">
        <f>'[1]51.02'!E399</f>
        <v>0</v>
      </c>
      <c r="G322" s="649">
        <f>SUM(H322:K322)</f>
        <v>0</v>
      </c>
      <c r="H322" s="649">
        <f>'[1]51.02'!G399</f>
        <v>0</v>
      </c>
      <c r="I322" s="649">
        <f>'[1]51.02'!H399</f>
        <v>0</v>
      </c>
      <c r="J322" s="649">
        <f>'[1]51.02'!I399</f>
        <v>0</v>
      </c>
      <c r="K322" s="649">
        <f>'[1]51.02'!J399</f>
        <v>0</v>
      </c>
      <c r="L322" s="650">
        <f>'[1]51.02'!K399</f>
        <v>0</v>
      </c>
      <c r="M322" s="650">
        <f>'[1]51.02'!L399</f>
        <v>0</v>
      </c>
      <c r="N322" s="650">
        <f>'[1]51.02'!M399</f>
        <v>0</v>
      </c>
      <c r="O322" s="635"/>
    </row>
    <row r="323" spans="1:17" s="369" customFormat="1" ht="12.75">
      <c r="A323" s="736" t="s">
        <v>1531</v>
      </c>
      <c r="B323" s="214"/>
      <c r="C323" s="145"/>
      <c r="D323" s="639">
        <v>309</v>
      </c>
      <c r="E323" s="642">
        <v>59</v>
      </c>
      <c r="F323" s="643">
        <f aca="true" t="shared" si="148" ref="F323:N323">SUM(F324)</f>
        <v>0</v>
      </c>
      <c r="G323" s="640">
        <f t="shared" si="148"/>
        <v>0</v>
      </c>
      <c r="H323" s="640">
        <f t="shared" si="148"/>
        <v>0</v>
      </c>
      <c r="I323" s="640">
        <f t="shared" si="148"/>
        <v>0</v>
      </c>
      <c r="J323" s="640">
        <f t="shared" si="148"/>
        <v>0</v>
      </c>
      <c r="K323" s="640">
        <f t="shared" si="148"/>
        <v>0</v>
      </c>
      <c r="L323" s="641">
        <f t="shared" si="148"/>
        <v>0</v>
      </c>
      <c r="M323" s="641">
        <f t="shared" si="148"/>
        <v>0</v>
      </c>
      <c r="N323" s="641">
        <f t="shared" si="148"/>
        <v>0</v>
      </c>
      <c r="O323" s="635"/>
      <c r="P323" s="368"/>
      <c r="Q323" s="368"/>
    </row>
    <row r="324" spans="1:17" s="369" customFormat="1" ht="12.75">
      <c r="A324" s="736"/>
      <c r="B324" s="145" t="s">
        <v>276</v>
      </c>
      <c r="C324" s="768"/>
      <c r="D324" s="639">
        <v>310</v>
      </c>
      <c r="E324" s="214" t="s">
        <v>232</v>
      </c>
      <c r="F324" s="640">
        <f>'[1]51.02'!E417</f>
        <v>0</v>
      </c>
      <c r="G324" s="640">
        <f>SUM(H324:K324)</f>
        <v>0</v>
      </c>
      <c r="H324" s="640">
        <f>'[1]51.02'!G417</f>
        <v>0</v>
      </c>
      <c r="I324" s="640">
        <f>'[1]51.02'!H417</f>
        <v>0</v>
      </c>
      <c r="J324" s="640">
        <f>'[1]51.02'!I417</f>
        <v>0</v>
      </c>
      <c r="K324" s="640">
        <f>'[1]51.02'!J417</f>
        <v>0</v>
      </c>
      <c r="L324" s="641">
        <f>'[1]51.02'!K417</f>
        <v>0</v>
      </c>
      <c r="M324" s="641">
        <f>'[1]51.02'!L417</f>
        <v>0</v>
      </c>
      <c r="N324" s="641">
        <f>'[1]51.02'!M417</f>
        <v>0</v>
      </c>
      <c r="O324" s="635"/>
      <c r="P324" s="368"/>
      <c r="Q324" s="368"/>
    </row>
    <row r="325" spans="1:17" s="369" customFormat="1" ht="12.75">
      <c r="A325" s="770" t="s">
        <v>676</v>
      </c>
      <c r="B325" s="785"/>
      <c r="C325" s="785"/>
      <c r="D325" s="639">
        <v>311</v>
      </c>
      <c r="E325" s="214">
        <v>70</v>
      </c>
      <c r="F325" s="640">
        <f aca="true" t="shared" si="149" ref="F325:N325">SUM(F326,F333)</f>
        <v>30</v>
      </c>
      <c r="G325" s="640">
        <f t="shared" si="149"/>
        <v>1933</v>
      </c>
      <c r="H325" s="640">
        <f t="shared" si="149"/>
        <v>1933</v>
      </c>
      <c r="I325" s="640">
        <f t="shared" si="149"/>
        <v>0</v>
      </c>
      <c r="J325" s="640">
        <f t="shared" si="149"/>
        <v>0</v>
      </c>
      <c r="K325" s="640">
        <f t="shared" si="149"/>
        <v>0</v>
      </c>
      <c r="L325" s="641">
        <f t="shared" si="149"/>
        <v>1465</v>
      </c>
      <c r="M325" s="641">
        <f t="shared" si="149"/>
        <v>868</v>
      </c>
      <c r="N325" s="641">
        <f t="shared" si="149"/>
        <v>575</v>
      </c>
      <c r="O325" s="635"/>
      <c r="P325" s="368"/>
      <c r="Q325" s="368"/>
    </row>
    <row r="326" spans="1:17" s="369" customFormat="1" ht="12.75">
      <c r="A326" s="684" t="s">
        <v>1403</v>
      </c>
      <c r="B326" s="736"/>
      <c r="C326" s="786"/>
      <c r="D326" s="639">
        <v>312</v>
      </c>
      <c r="E326" s="214">
        <v>71</v>
      </c>
      <c r="F326" s="640">
        <f aca="true" t="shared" si="150" ref="F326:N326">SUM(F327,F332)</f>
        <v>30</v>
      </c>
      <c r="G326" s="640">
        <f t="shared" si="150"/>
        <v>83</v>
      </c>
      <c r="H326" s="640">
        <f t="shared" si="150"/>
        <v>83</v>
      </c>
      <c r="I326" s="640">
        <f t="shared" si="150"/>
        <v>0</v>
      </c>
      <c r="J326" s="640">
        <f t="shared" si="150"/>
        <v>0</v>
      </c>
      <c r="K326" s="640">
        <f t="shared" si="150"/>
        <v>0</v>
      </c>
      <c r="L326" s="641">
        <f t="shared" si="150"/>
        <v>65</v>
      </c>
      <c r="M326" s="641">
        <f t="shared" si="150"/>
        <v>68</v>
      </c>
      <c r="N326" s="641">
        <f t="shared" si="150"/>
        <v>75</v>
      </c>
      <c r="O326" s="635"/>
      <c r="P326" s="368"/>
      <c r="Q326" s="368"/>
    </row>
    <row r="327" spans="1:17" s="369" customFormat="1" ht="12.75">
      <c r="A327" s="214"/>
      <c r="B327" s="736" t="s">
        <v>1395</v>
      </c>
      <c r="C327" s="785"/>
      <c r="D327" s="639">
        <v>313</v>
      </c>
      <c r="E327" s="214" t="s">
        <v>1254</v>
      </c>
      <c r="F327" s="640">
        <f aca="true" t="shared" si="151" ref="F327:N327">SUM(F328:F331)</f>
        <v>30</v>
      </c>
      <c r="G327" s="640">
        <f t="shared" si="151"/>
        <v>83</v>
      </c>
      <c r="H327" s="640">
        <f t="shared" si="151"/>
        <v>83</v>
      </c>
      <c r="I327" s="640">
        <f t="shared" si="151"/>
        <v>0</v>
      </c>
      <c r="J327" s="640">
        <f t="shared" si="151"/>
        <v>0</v>
      </c>
      <c r="K327" s="640">
        <f t="shared" si="151"/>
        <v>0</v>
      </c>
      <c r="L327" s="641">
        <f t="shared" si="151"/>
        <v>65</v>
      </c>
      <c r="M327" s="641">
        <f t="shared" si="151"/>
        <v>68</v>
      </c>
      <c r="N327" s="641">
        <f t="shared" si="151"/>
        <v>75</v>
      </c>
      <c r="O327" s="635"/>
      <c r="P327" s="368"/>
      <c r="Q327" s="368"/>
    </row>
    <row r="328" spans="1:15" ht="12.75">
      <c r="A328" s="148"/>
      <c r="B328" s="736"/>
      <c r="C328" s="164" t="s">
        <v>1255</v>
      </c>
      <c r="D328" s="639">
        <v>314</v>
      </c>
      <c r="E328" s="165" t="s">
        <v>1256</v>
      </c>
      <c r="F328" s="722">
        <f>'[1]51.02'!E436</f>
        <v>0</v>
      </c>
      <c r="G328" s="649">
        <f>SUM(H328:K328)</f>
        <v>0</v>
      </c>
      <c r="H328" s="649">
        <f>'[1]51.02'!G436</f>
        <v>0</v>
      </c>
      <c r="I328" s="649">
        <f>'[1]51.02'!H436</f>
        <v>0</v>
      </c>
      <c r="J328" s="649">
        <f>'[1]51.02'!I436</f>
        <v>0</v>
      </c>
      <c r="K328" s="649">
        <f>'[1]51.02'!J436</f>
        <v>0</v>
      </c>
      <c r="L328" s="650">
        <f>'[1]51.02'!K436</f>
        <v>0</v>
      </c>
      <c r="M328" s="650">
        <f>'[1]51.02'!L436</f>
        <v>0</v>
      </c>
      <c r="N328" s="650">
        <f>'[1]51.02'!M436</f>
        <v>0</v>
      </c>
      <c r="O328" s="635"/>
    </row>
    <row r="329" spans="1:15" ht="15.75" customHeight="1">
      <c r="A329" s="148"/>
      <c r="B329" s="736"/>
      <c r="C329" s="709" t="s">
        <v>1257</v>
      </c>
      <c r="D329" s="639">
        <v>315</v>
      </c>
      <c r="E329" s="165" t="s">
        <v>1258</v>
      </c>
      <c r="F329" s="722">
        <f>'[1]51.02'!E437</f>
        <v>0</v>
      </c>
      <c r="G329" s="649">
        <f>SUM(H329:K329)</f>
        <v>0</v>
      </c>
      <c r="H329" s="649">
        <f>'[1]51.02'!G437</f>
        <v>0</v>
      </c>
      <c r="I329" s="649">
        <f>'[1]51.02'!H437</f>
        <v>0</v>
      </c>
      <c r="J329" s="649">
        <f>'[1]51.02'!I437</f>
        <v>0</v>
      </c>
      <c r="K329" s="649">
        <f>'[1]51.02'!J437</f>
        <v>0</v>
      </c>
      <c r="L329" s="650">
        <f>'[1]51.02'!K437</f>
        <v>0</v>
      </c>
      <c r="M329" s="650">
        <f>'[1]51.02'!L437</f>
        <v>0</v>
      </c>
      <c r="N329" s="650">
        <f>'[1]51.02'!M437</f>
        <v>0</v>
      </c>
      <c r="O329" s="635"/>
    </row>
    <row r="330" spans="1:15" ht="12.75">
      <c r="A330" s="148"/>
      <c r="B330" s="736"/>
      <c r="C330" s="165" t="s">
        <v>1259</v>
      </c>
      <c r="D330" s="639">
        <v>316</v>
      </c>
      <c r="E330" s="165" t="s">
        <v>1260</v>
      </c>
      <c r="F330" s="722">
        <f>'[1]51.02'!E438</f>
        <v>0</v>
      </c>
      <c r="G330" s="649">
        <f>SUM(H330:K330)</f>
        <v>0</v>
      </c>
      <c r="H330" s="649">
        <f>'[1]51.02'!G438</f>
        <v>0</v>
      </c>
      <c r="I330" s="649">
        <f>'[1]51.02'!H438</f>
        <v>0</v>
      </c>
      <c r="J330" s="649">
        <f>'[1]51.02'!I438</f>
        <v>0</v>
      </c>
      <c r="K330" s="649">
        <f>'[1]51.02'!J438</f>
        <v>0</v>
      </c>
      <c r="L330" s="650">
        <f>'[1]51.02'!K438</f>
        <v>0</v>
      </c>
      <c r="M330" s="650">
        <f>'[1]51.02'!L438</f>
        <v>0</v>
      </c>
      <c r="N330" s="650">
        <f>'[1]51.02'!M438</f>
        <v>0</v>
      </c>
      <c r="O330" s="635"/>
    </row>
    <row r="331" spans="1:15" ht="12.75">
      <c r="A331" s="148"/>
      <c r="B331" s="736"/>
      <c r="C331" s="165" t="s">
        <v>1261</v>
      </c>
      <c r="D331" s="639">
        <v>317</v>
      </c>
      <c r="E331" s="165" t="s">
        <v>1262</v>
      </c>
      <c r="F331" s="722">
        <f>'[1]51.02'!E439</f>
        <v>30</v>
      </c>
      <c r="G331" s="649">
        <f>SUM(H331:K331)</f>
        <v>83</v>
      </c>
      <c r="H331" s="649">
        <f>'[1]51.02'!G439</f>
        <v>83</v>
      </c>
      <c r="I331" s="649">
        <f>'[1]51.02'!H439</f>
        <v>0</v>
      </c>
      <c r="J331" s="649">
        <f>'[1]51.02'!I439</f>
        <v>0</v>
      </c>
      <c r="K331" s="649">
        <f>'[1]51.02'!J439</f>
        <v>0</v>
      </c>
      <c r="L331" s="650">
        <f>'[1]51.02'!K439</f>
        <v>65</v>
      </c>
      <c r="M331" s="650">
        <f>'[1]51.02'!L439</f>
        <v>68</v>
      </c>
      <c r="N331" s="650">
        <f>'[1]51.02'!M439</f>
        <v>75</v>
      </c>
      <c r="O331" s="635"/>
    </row>
    <row r="332" spans="1:17" s="369" customFormat="1" ht="12.75">
      <c r="A332" s="214"/>
      <c r="B332" s="233" t="s">
        <v>277</v>
      </c>
      <c r="C332" s="233"/>
      <c r="D332" s="639">
        <v>318</v>
      </c>
      <c r="E332" s="145" t="s">
        <v>1387</v>
      </c>
      <c r="F332" s="772"/>
      <c r="G332" s="640">
        <f>SUM(H332:K332)</f>
        <v>0</v>
      </c>
      <c r="H332" s="640"/>
      <c r="I332" s="640"/>
      <c r="J332" s="640"/>
      <c r="K332" s="640"/>
      <c r="L332" s="641"/>
      <c r="M332" s="641"/>
      <c r="N332" s="641"/>
      <c r="O332" s="635"/>
      <c r="P332" s="368"/>
      <c r="Q332" s="368"/>
    </row>
    <row r="333" spans="1:17" s="369" customFormat="1" ht="12.75">
      <c r="A333" s="789" t="s">
        <v>240</v>
      </c>
      <c r="B333" s="790"/>
      <c r="C333" s="790"/>
      <c r="D333" s="639">
        <v>319</v>
      </c>
      <c r="E333" s="214">
        <v>72</v>
      </c>
      <c r="F333" s="640">
        <f aca="true" t="shared" si="152" ref="F333:N333">SUM(F334)</f>
        <v>0</v>
      </c>
      <c r="G333" s="640">
        <f t="shared" si="152"/>
        <v>1850</v>
      </c>
      <c r="H333" s="640">
        <f t="shared" si="152"/>
        <v>1850</v>
      </c>
      <c r="I333" s="640">
        <f t="shared" si="152"/>
        <v>0</v>
      </c>
      <c r="J333" s="640">
        <f t="shared" si="152"/>
        <v>0</v>
      </c>
      <c r="K333" s="640">
        <f t="shared" si="152"/>
        <v>0</v>
      </c>
      <c r="L333" s="641">
        <f t="shared" si="152"/>
        <v>1400</v>
      </c>
      <c r="M333" s="641">
        <f t="shared" si="152"/>
        <v>800</v>
      </c>
      <c r="N333" s="641">
        <f t="shared" si="152"/>
        <v>500</v>
      </c>
      <c r="O333" s="635"/>
      <c r="P333" s="368"/>
      <c r="Q333" s="368"/>
    </row>
    <row r="334" spans="1:17" s="369" customFormat="1" ht="12.75">
      <c r="A334" s="653"/>
      <c r="B334" s="736" t="s">
        <v>241</v>
      </c>
      <c r="C334" s="790"/>
      <c r="D334" s="639">
        <v>320</v>
      </c>
      <c r="E334" s="214" t="s">
        <v>242</v>
      </c>
      <c r="F334" s="640">
        <f aca="true" t="shared" si="153" ref="F334:N334">SUM(F335:F336)</f>
        <v>0</v>
      </c>
      <c r="G334" s="640">
        <f t="shared" si="153"/>
        <v>1850</v>
      </c>
      <c r="H334" s="640">
        <f t="shared" si="153"/>
        <v>1850</v>
      </c>
      <c r="I334" s="640">
        <f t="shared" si="153"/>
        <v>0</v>
      </c>
      <c r="J334" s="640">
        <f t="shared" si="153"/>
        <v>0</v>
      </c>
      <c r="K334" s="640">
        <f t="shared" si="153"/>
        <v>0</v>
      </c>
      <c r="L334" s="641">
        <f t="shared" si="153"/>
        <v>1400</v>
      </c>
      <c r="M334" s="641">
        <f t="shared" si="153"/>
        <v>800</v>
      </c>
      <c r="N334" s="641">
        <f t="shared" si="153"/>
        <v>500</v>
      </c>
      <c r="O334" s="635"/>
      <c r="P334" s="368"/>
      <c r="Q334" s="368"/>
    </row>
    <row r="335" spans="1:15" ht="12.75">
      <c r="A335" s="791"/>
      <c r="B335" s="790"/>
      <c r="C335" s="165" t="s">
        <v>243</v>
      </c>
      <c r="D335" s="639">
        <v>321</v>
      </c>
      <c r="E335" s="148" t="s">
        <v>244</v>
      </c>
      <c r="F335" s="649">
        <f>'[1]51.02'!E445</f>
        <v>0</v>
      </c>
      <c r="G335" s="649">
        <f>SUM(H335:K335)</f>
        <v>1850</v>
      </c>
      <c r="H335" s="649">
        <f>'[1]51.02'!G445</f>
        <v>1850</v>
      </c>
      <c r="I335" s="649">
        <f>'[1]51.02'!H445</f>
        <v>0</v>
      </c>
      <c r="J335" s="649">
        <f>'[1]51.02'!I445</f>
        <v>0</v>
      </c>
      <c r="K335" s="649">
        <f>'[1]51.02'!J445</f>
        <v>0</v>
      </c>
      <c r="L335" s="650">
        <f>'[1]51.02'!K445</f>
        <v>1400</v>
      </c>
      <c r="M335" s="650">
        <f>'[1]51.02'!L445</f>
        <v>800</v>
      </c>
      <c r="N335" s="650">
        <f>'[1]51.02'!M445</f>
        <v>500</v>
      </c>
      <c r="O335" s="635"/>
    </row>
    <row r="336" spans="1:15" ht="12.75">
      <c r="A336" s="791"/>
      <c r="B336" s="790"/>
      <c r="C336" s="165" t="s">
        <v>245</v>
      </c>
      <c r="D336" s="639">
        <v>322</v>
      </c>
      <c r="E336" s="148" t="s">
        <v>246</v>
      </c>
      <c r="F336" s="649"/>
      <c r="G336" s="649">
        <f>SUM(H336:K336)</f>
        <v>0</v>
      </c>
      <c r="H336" s="649"/>
      <c r="I336" s="649"/>
      <c r="J336" s="649"/>
      <c r="K336" s="649"/>
      <c r="L336" s="650"/>
      <c r="M336" s="650"/>
      <c r="N336" s="650"/>
      <c r="O336" s="635"/>
    </row>
    <row r="337" spans="1:17" s="369" customFormat="1" ht="12.75">
      <c r="A337" s="770" t="s">
        <v>678</v>
      </c>
      <c r="B337" s="214"/>
      <c r="C337" s="145"/>
      <c r="D337" s="639">
        <v>323</v>
      </c>
      <c r="E337" s="214">
        <v>79</v>
      </c>
      <c r="F337" s="640">
        <f aca="true" t="shared" si="154" ref="F337:N337">SUM(F338)</f>
        <v>0</v>
      </c>
      <c r="G337" s="640">
        <f t="shared" si="154"/>
        <v>5620</v>
      </c>
      <c r="H337" s="640">
        <f t="shared" si="154"/>
        <v>5620</v>
      </c>
      <c r="I337" s="640">
        <f t="shared" si="154"/>
        <v>0</v>
      </c>
      <c r="J337" s="640">
        <f t="shared" si="154"/>
        <v>0</v>
      </c>
      <c r="K337" s="640">
        <f t="shared" si="154"/>
        <v>0</v>
      </c>
      <c r="L337" s="641">
        <f t="shared" si="154"/>
        <v>9759</v>
      </c>
      <c r="M337" s="641">
        <f t="shared" si="154"/>
        <v>9999</v>
      </c>
      <c r="N337" s="641">
        <f t="shared" si="154"/>
        <v>10839</v>
      </c>
      <c r="O337" s="635"/>
      <c r="P337" s="368"/>
      <c r="Q337" s="368"/>
    </row>
    <row r="338" spans="1:17" s="369" customFormat="1" ht="12.75">
      <c r="A338" s="145" t="s">
        <v>254</v>
      </c>
      <c r="B338" s="736"/>
      <c r="C338" s="145"/>
      <c r="D338" s="639">
        <v>324</v>
      </c>
      <c r="E338" s="214">
        <v>81</v>
      </c>
      <c r="F338" s="640">
        <f aca="true" t="shared" si="155" ref="F338:N338">SUM(F339:F340)</f>
        <v>0</v>
      </c>
      <c r="G338" s="640">
        <f t="shared" si="155"/>
        <v>5620</v>
      </c>
      <c r="H338" s="640">
        <f t="shared" si="155"/>
        <v>5620</v>
      </c>
      <c r="I338" s="640">
        <f t="shared" si="155"/>
        <v>0</v>
      </c>
      <c r="J338" s="640">
        <f t="shared" si="155"/>
        <v>0</v>
      </c>
      <c r="K338" s="640">
        <f t="shared" si="155"/>
        <v>0</v>
      </c>
      <c r="L338" s="641">
        <f t="shared" si="155"/>
        <v>9759</v>
      </c>
      <c r="M338" s="641">
        <f t="shared" si="155"/>
        <v>9999</v>
      </c>
      <c r="N338" s="641">
        <f t="shared" si="155"/>
        <v>10839</v>
      </c>
      <c r="O338" s="635"/>
      <c r="P338" s="368"/>
      <c r="Q338" s="368"/>
    </row>
    <row r="339" spans="1:17" s="369" customFormat="1" ht="12.75">
      <c r="A339" s="145"/>
      <c r="B339" s="145" t="s">
        <v>278</v>
      </c>
      <c r="C339" s="145"/>
      <c r="D339" s="639">
        <v>325</v>
      </c>
      <c r="E339" s="214" t="s">
        <v>256</v>
      </c>
      <c r="F339" s="640"/>
      <c r="G339" s="640">
        <f>SUM(H339:K339)</f>
        <v>0</v>
      </c>
      <c r="H339" s="640"/>
      <c r="I339" s="640"/>
      <c r="J339" s="640"/>
      <c r="K339" s="640"/>
      <c r="L339" s="641"/>
      <c r="M339" s="641"/>
      <c r="N339" s="641"/>
      <c r="O339" s="635"/>
      <c r="P339" s="368"/>
      <c r="Q339" s="368"/>
    </row>
    <row r="340" spans="1:17" s="369" customFormat="1" ht="12.75">
      <c r="A340" s="145"/>
      <c r="B340" s="145" t="s">
        <v>1389</v>
      </c>
      <c r="C340" s="145"/>
      <c r="D340" s="639">
        <v>326</v>
      </c>
      <c r="E340" s="214" t="s">
        <v>1390</v>
      </c>
      <c r="F340" s="640">
        <f>'[1]51.02'!E465</f>
        <v>0</v>
      </c>
      <c r="G340" s="640">
        <f>SUM(H340:K340)</f>
        <v>5620</v>
      </c>
      <c r="H340" s="640">
        <f>'[1]51.02'!G465</f>
        <v>5620</v>
      </c>
      <c r="I340" s="640">
        <f>'[1]51.02'!H465</f>
        <v>0</v>
      </c>
      <c r="J340" s="640">
        <f>'[1]51.02'!I465</f>
        <v>0</v>
      </c>
      <c r="K340" s="640">
        <f>'[1]51.02'!J465</f>
        <v>0</v>
      </c>
      <c r="L340" s="641">
        <f>'[1]51.02'!K465</f>
        <v>9759</v>
      </c>
      <c r="M340" s="641">
        <f>'[1]51.02'!L465</f>
        <v>9999</v>
      </c>
      <c r="N340" s="641">
        <f>'[1]51.02'!M465</f>
        <v>10839</v>
      </c>
      <c r="O340" s="635"/>
      <c r="P340" s="368"/>
      <c r="Q340" s="368"/>
    </row>
    <row r="341" spans="1:17" s="369" customFormat="1" ht="12.75">
      <c r="A341" s="773" t="s">
        <v>259</v>
      </c>
      <c r="B341" s="773"/>
      <c r="C341" s="773"/>
      <c r="D341" s="639">
        <v>327</v>
      </c>
      <c r="E341" s="787" t="s">
        <v>857</v>
      </c>
      <c r="F341" s="788">
        <f aca="true" t="shared" si="156" ref="F341:N341">SUM(F342)</f>
        <v>0</v>
      </c>
      <c r="G341" s="640">
        <f t="shared" si="156"/>
        <v>0</v>
      </c>
      <c r="H341" s="640">
        <f t="shared" si="156"/>
        <v>0</v>
      </c>
      <c r="I341" s="640">
        <f t="shared" si="156"/>
        <v>0</v>
      </c>
      <c r="J341" s="640">
        <f t="shared" si="156"/>
        <v>0</v>
      </c>
      <c r="K341" s="640">
        <f t="shared" si="156"/>
        <v>0</v>
      </c>
      <c r="L341" s="641">
        <f t="shared" si="156"/>
        <v>0</v>
      </c>
      <c r="M341" s="641">
        <f t="shared" si="156"/>
        <v>0</v>
      </c>
      <c r="N341" s="641">
        <f t="shared" si="156"/>
        <v>0</v>
      </c>
      <c r="O341" s="635"/>
      <c r="P341" s="368"/>
      <c r="Q341" s="368"/>
    </row>
    <row r="342" spans="1:17" s="369" customFormat="1" ht="12.75">
      <c r="A342" s="774"/>
      <c r="B342" s="485" t="s">
        <v>260</v>
      </c>
      <c r="C342" s="145"/>
      <c r="D342" s="639">
        <v>328</v>
      </c>
      <c r="E342" s="766" t="s">
        <v>261</v>
      </c>
      <c r="F342" s="767">
        <f aca="true" t="shared" si="157" ref="F342:N342">SUM(F343:F344)</f>
        <v>0</v>
      </c>
      <c r="G342" s="649">
        <f t="shared" si="157"/>
        <v>0</v>
      </c>
      <c r="H342" s="649">
        <f t="shared" si="157"/>
        <v>0</v>
      </c>
      <c r="I342" s="649">
        <f t="shared" si="157"/>
        <v>0</v>
      </c>
      <c r="J342" s="649">
        <f t="shared" si="157"/>
        <v>0</v>
      </c>
      <c r="K342" s="649">
        <f t="shared" si="157"/>
        <v>0</v>
      </c>
      <c r="L342" s="650">
        <f t="shared" si="157"/>
        <v>0</v>
      </c>
      <c r="M342" s="650">
        <f t="shared" si="157"/>
        <v>0</v>
      </c>
      <c r="N342" s="650">
        <f t="shared" si="157"/>
        <v>0</v>
      </c>
      <c r="O342" s="635"/>
      <c r="P342" s="368"/>
      <c r="Q342" s="368"/>
    </row>
    <row r="343" spans="1:17" s="369" customFormat="1" ht="12.75">
      <c r="A343" s="774"/>
      <c r="B343" s="485"/>
      <c r="C343" s="775" t="s">
        <v>262</v>
      </c>
      <c r="D343" s="639">
        <v>329</v>
      </c>
      <c r="E343" s="148" t="s">
        <v>263</v>
      </c>
      <c r="F343" s="649">
        <f>'[1]51.02'!E474</f>
        <v>0</v>
      </c>
      <c r="G343" s="649">
        <f>SUM(H343:K343)</f>
        <v>0</v>
      </c>
      <c r="H343" s="776">
        <f>'[1]51.02'!G474</f>
        <v>0</v>
      </c>
      <c r="I343" s="776">
        <f>'[1]51.02'!H474</f>
        <v>0</v>
      </c>
      <c r="J343" s="776">
        <f>'[1]51.02'!I474</f>
        <v>0</v>
      </c>
      <c r="K343" s="776">
        <f>'[1]51.02'!J474</f>
        <v>0</v>
      </c>
      <c r="L343" s="777">
        <f>'[1]51.02'!K474</f>
        <v>0</v>
      </c>
      <c r="M343" s="777">
        <f>'[1]51.02'!L474</f>
        <v>0</v>
      </c>
      <c r="N343" s="777">
        <f>'[1]51.02'!M474</f>
        <v>0</v>
      </c>
      <c r="O343" s="635"/>
      <c r="P343" s="368"/>
      <c r="Q343" s="368"/>
    </row>
    <row r="344" spans="1:17" s="369" customFormat="1" ht="12.75">
      <c r="A344" s="774"/>
      <c r="B344" s="485"/>
      <c r="C344" s="775" t="s">
        <v>264</v>
      </c>
      <c r="D344" s="639">
        <v>330</v>
      </c>
      <c r="E344" s="148" t="s">
        <v>265</v>
      </c>
      <c r="F344" s="649">
        <f>'[1]51.02'!E475</f>
        <v>0</v>
      </c>
      <c r="G344" s="649">
        <f>SUM(H344:K344)</f>
        <v>0</v>
      </c>
      <c r="H344" s="776">
        <f>'[1]51.02'!G475</f>
        <v>0</v>
      </c>
      <c r="I344" s="776">
        <f>'[1]51.02'!H475</f>
        <v>0</v>
      </c>
      <c r="J344" s="776">
        <f>'[1]51.02'!I475</f>
        <v>0</v>
      </c>
      <c r="K344" s="776">
        <f>'[1]51.02'!J475</f>
        <v>0</v>
      </c>
      <c r="L344" s="777">
        <f>'[1]51.02'!K475</f>
        <v>0</v>
      </c>
      <c r="M344" s="777">
        <f>'[1]51.02'!L475</f>
        <v>0</v>
      </c>
      <c r="N344" s="777">
        <f>'[1]51.02'!M475</f>
        <v>0</v>
      </c>
      <c r="O344" s="635"/>
      <c r="P344" s="368"/>
      <c r="Q344" s="368"/>
    </row>
    <row r="345" spans="1:15" ht="12.75">
      <c r="A345" s="792" t="s">
        <v>903</v>
      </c>
      <c r="B345" s="792"/>
      <c r="C345" s="792"/>
      <c r="D345" s="639">
        <v>331</v>
      </c>
      <c r="E345" s="148"/>
      <c r="F345" s="649"/>
      <c r="G345" s="649"/>
      <c r="H345" s="649"/>
      <c r="I345" s="649"/>
      <c r="J345" s="649"/>
      <c r="K345" s="649"/>
      <c r="L345" s="650"/>
      <c r="M345" s="650"/>
      <c r="N345" s="650"/>
      <c r="O345" s="635"/>
    </row>
    <row r="346" spans="1:15" ht="12.75">
      <c r="A346" s="165"/>
      <c r="B346" s="165" t="s">
        <v>279</v>
      </c>
      <c r="C346" s="165"/>
      <c r="D346" s="639">
        <v>332</v>
      </c>
      <c r="E346" s="148" t="s">
        <v>280</v>
      </c>
      <c r="F346" s="649">
        <f aca="true" t="shared" si="158" ref="F346:N346">SUM(F347)</f>
        <v>146</v>
      </c>
      <c r="G346" s="649">
        <f t="shared" si="158"/>
        <v>21355</v>
      </c>
      <c r="H346" s="649">
        <f t="shared" si="158"/>
        <v>21355</v>
      </c>
      <c r="I346" s="649">
        <f t="shared" si="158"/>
        <v>0</v>
      </c>
      <c r="J346" s="649">
        <f t="shared" si="158"/>
        <v>0</v>
      </c>
      <c r="K346" s="649">
        <f t="shared" si="158"/>
        <v>0</v>
      </c>
      <c r="L346" s="650">
        <f t="shared" si="158"/>
        <v>26517</v>
      </c>
      <c r="M346" s="650">
        <f t="shared" si="158"/>
        <v>27023</v>
      </c>
      <c r="N346" s="650">
        <f t="shared" si="158"/>
        <v>28100</v>
      </c>
      <c r="O346" s="635"/>
    </row>
    <row r="347" spans="1:15" ht="12.75">
      <c r="A347" s="165"/>
      <c r="B347" s="165"/>
      <c r="C347" s="165" t="s">
        <v>906</v>
      </c>
      <c r="D347" s="639">
        <v>333</v>
      </c>
      <c r="E347" s="148" t="s">
        <v>281</v>
      </c>
      <c r="F347" s="649">
        <f>'[1]51.02'!E12</f>
        <v>146</v>
      </c>
      <c r="G347" s="649">
        <f>SUM(H347:K347)</f>
        <v>21355</v>
      </c>
      <c r="H347" s="649">
        <f>'[1]51.02'!G12</f>
        <v>21355</v>
      </c>
      <c r="I347" s="649">
        <f>'[1]51.02'!H12</f>
        <v>0</v>
      </c>
      <c r="J347" s="649">
        <f>'[1]51.02'!I12</f>
        <v>0</v>
      </c>
      <c r="K347" s="649">
        <f>'[1]51.02'!J12</f>
        <v>0</v>
      </c>
      <c r="L347" s="650">
        <f>'[1]51.02'!K12</f>
        <v>26517</v>
      </c>
      <c r="M347" s="650">
        <f>'[1]51.02'!L12</f>
        <v>27023</v>
      </c>
      <c r="N347" s="650">
        <f>'[1]51.02'!M12</f>
        <v>28100</v>
      </c>
      <c r="O347" s="635"/>
    </row>
    <row r="348" spans="1:15" ht="12.75">
      <c r="A348" s="793"/>
      <c r="B348" s="793"/>
      <c r="C348" s="793"/>
      <c r="D348" s="639">
        <v>334</v>
      </c>
      <c r="E348" s="148"/>
      <c r="F348" s="649"/>
      <c r="G348" s="649"/>
      <c r="H348" s="649"/>
      <c r="I348" s="649"/>
      <c r="J348" s="649"/>
      <c r="K348" s="649"/>
      <c r="L348" s="650"/>
      <c r="M348" s="650"/>
      <c r="N348" s="650"/>
      <c r="O348" s="635"/>
    </row>
    <row r="349" spans="1:17" s="369" customFormat="1" ht="16.5" customHeight="1">
      <c r="A349" s="784" t="s">
        <v>282</v>
      </c>
      <c r="B349" s="748"/>
      <c r="C349" s="748"/>
      <c r="D349" s="639">
        <v>335</v>
      </c>
      <c r="E349" s="749" t="s">
        <v>283</v>
      </c>
      <c r="F349" s="633">
        <f aca="true" t="shared" si="159" ref="F349:N349">SUM(F386:F390)</f>
        <v>0</v>
      </c>
      <c r="G349" s="633">
        <f t="shared" si="159"/>
        <v>485</v>
      </c>
      <c r="H349" s="633">
        <f t="shared" si="159"/>
        <v>485</v>
      </c>
      <c r="I349" s="633">
        <f t="shared" si="159"/>
        <v>0</v>
      </c>
      <c r="J349" s="633">
        <f t="shared" si="159"/>
        <v>0</v>
      </c>
      <c r="K349" s="633">
        <f t="shared" si="159"/>
        <v>0</v>
      </c>
      <c r="L349" s="634">
        <f t="shared" si="159"/>
        <v>437</v>
      </c>
      <c r="M349" s="634">
        <f t="shared" si="159"/>
        <v>1158</v>
      </c>
      <c r="N349" s="634">
        <f t="shared" si="159"/>
        <v>480</v>
      </c>
      <c r="O349" s="635"/>
      <c r="P349" s="368"/>
      <c r="Q349" s="368"/>
    </row>
    <row r="350" spans="1:17" s="369" customFormat="1" ht="12.75">
      <c r="A350" s="771" t="s">
        <v>677</v>
      </c>
      <c r="B350" s="785"/>
      <c r="C350" s="785"/>
      <c r="D350" s="639">
        <v>336</v>
      </c>
      <c r="E350" s="642" t="s">
        <v>714</v>
      </c>
      <c r="F350" s="643">
        <f aca="true" t="shared" si="160" ref="F350:N350">SUM(F351:F353,F355,F359,F365)</f>
        <v>0</v>
      </c>
      <c r="G350" s="640">
        <f t="shared" si="160"/>
        <v>468</v>
      </c>
      <c r="H350" s="640">
        <f t="shared" si="160"/>
        <v>468</v>
      </c>
      <c r="I350" s="640">
        <f t="shared" si="160"/>
        <v>0</v>
      </c>
      <c r="J350" s="640">
        <f t="shared" si="160"/>
        <v>0</v>
      </c>
      <c r="K350" s="640">
        <f t="shared" si="160"/>
        <v>0</v>
      </c>
      <c r="L350" s="641">
        <f t="shared" si="160"/>
        <v>437</v>
      </c>
      <c r="M350" s="641">
        <f t="shared" si="160"/>
        <v>1158</v>
      </c>
      <c r="N350" s="641">
        <f t="shared" si="160"/>
        <v>480</v>
      </c>
      <c r="O350" s="635"/>
      <c r="P350" s="368"/>
      <c r="Q350" s="368"/>
    </row>
    <row r="351" spans="1:17" s="369" customFormat="1" ht="12.75">
      <c r="A351" s="145" t="s">
        <v>1378</v>
      </c>
      <c r="B351" s="786"/>
      <c r="C351" s="786"/>
      <c r="D351" s="639">
        <v>337</v>
      </c>
      <c r="E351" s="642">
        <v>10</v>
      </c>
      <c r="F351" s="643">
        <f>'[1]54.02'!E14</f>
        <v>0</v>
      </c>
      <c r="G351" s="640">
        <f>SUM(H351:K351)</f>
        <v>293</v>
      </c>
      <c r="H351" s="640">
        <f>'[1]54.02'!G14</f>
        <v>293</v>
      </c>
      <c r="I351" s="640">
        <f>'[1]54.02'!H14</f>
        <v>0</v>
      </c>
      <c r="J351" s="640">
        <f>'[1]54.02'!I14</f>
        <v>0</v>
      </c>
      <c r="K351" s="640">
        <f>'[1]54.02'!J14</f>
        <v>0</v>
      </c>
      <c r="L351" s="641">
        <f>'[1]54.02'!K14</f>
        <v>368</v>
      </c>
      <c r="M351" s="641">
        <f>'[1]54.02'!L14</f>
        <v>780</v>
      </c>
      <c r="N351" s="641">
        <f>'[1]54.02'!M14</f>
        <v>398</v>
      </c>
      <c r="O351" s="635"/>
      <c r="P351" s="368"/>
      <c r="Q351" s="368"/>
    </row>
    <row r="352" spans="1:17" s="369" customFormat="1" ht="12.75">
      <c r="A352" s="145" t="s">
        <v>1379</v>
      </c>
      <c r="B352" s="786"/>
      <c r="C352" s="786"/>
      <c r="D352" s="639">
        <v>338</v>
      </c>
      <c r="E352" s="214">
        <v>20</v>
      </c>
      <c r="F352" s="640">
        <f>'[1]54.02'!E49</f>
        <v>0</v>
      </c>
      <c r="G352" s="640">
        <f>SUM(H352:K352)</f>
        <v>175</v>
      </c>
      <c r="H352" s="640">
        <f>'[1]54.02'!G49</f>
        <v>175</v>
      </c>
      <c r="I352" s="640">
        <f>'[1]54.02'!H49</f>
        <v>0</v>
      </c>
      <c r="J352" s="640">
        <f>'[1]54.02'!I49</f>
        <v>0</v>
      </c>
      <c r="K352" s="640">
        <f>'[1]54.02'!J49</f>
        <v>0</v>
      </c>
      <c r="L352" s="641">
        <f>'[1]54.02'!K49</f>
        <v>69</v>
      </c>
      <c r="M352" s="641">
        <f>'[1]54.02'!L49</f>
        <v>378</v>
      </c>
      <c r="N352" s="641">
        <f>'[1]54.02'!M49</f>
        <v>82</v>
      </c>
      <c r="O352" s="635"/>
      <c r="P352" s="368"/>
      <c r="Q352" s="368"/>
    </row>
    <row r="353" spans="1:17" s="369" customFormat="1" ht="12.75">
      <c r="A353" s="736" t="s">
        <v>284</v>
      </c>
      <c r="B353" s="145"/>
      <c r="C353" s="786"/>
      <c r="D353" s="639">
        <v>339</v>
      </c>
      <c r="E353" s="214">
        <v>50</v>
      </c>
      <c r="F353" s="640">
        <f aca="true" t="shared" si="161" ref="F353:N353">SUM(F354)</f>
        <v>0</v>
      </c>
      <c r="G353" s="640">
        <f t="shared" si="161"/>
        <v>0</v>
      </c>
      <c r="H353" s="640">
        <f t="shared" si="161"/>
        <v>0</v>
      </c>
      <c r="I353" s="640">
        <f t="shared" si="161"/>
        <v>0</v>
      </c>
      <c r="J353" s="640">
        <f t="shared" si="161"/>
        <v>0</v>
      </c>
      <c r="K353" s="640">
        <f t="shared" si="161"/>
        <v>0</v>
      </c>
      <c r="L353" s="641">
        <f t="shared" si="161"/>
        <v>0</v>
      </c>
      <c r="M353" s="641">
        <f t="shared" si="161"/>
        <v>0</v>
      </c>
      <c r="N353" s="641">
        <f t="shared" si="161"/>
        <v>0</v>
      </c>
      <c r="O353" s="635"/>
      <c r="P353" s="368"/>
      <c r="Q353" s="368"/>
    </row>
    <row r="354" spans="1:17" s="369" customFormat="1" ht="12.75">
      <c r="A354" s="214"/>
      <c r="B354" s="736" t="s">
        <v>285</v>
      </c>
      <c r="C354" s="786"/>
      <c r="D354" s="639">
        <v>340</v>
      </c>
      <c r="E354" s="214" t="s">
        <v>169</v>
      </c>
      <c r="F354" s="640"/>
      <c r="G354" s="640">
        <f>SUM(H354:K354)</f>
        <v>0</v>
      </c>
      <c r="H354" s="640">
        <f>'[1]54.02'!G151</f>
        <v>0</v>
      </c>
      <c r="I354" s="640"/>
      <c r="J354" s="640"/>
      <c r="K354" s="640"/>
      <c r="L354" s="641"/>
      <c r="M354" s="641"/>
      <c r="N354" s="641"/>
      <c r="O354" s="635"/>
      <c r="P354" s="368"/>
      <c r="Q354" s="368"/>
    </row>
    <row r="355" spans="1:17" s="369" customFormat="1" ht="12.75">
      <c r="A355" s="736" t="s">
        <v>170</v>
      </c>
      <c r="B355" s="145"/>
      <c r="C355" s="785"/>
      <c r="D355" s="639">
        <v>341</v>
      </c>
      <c r="E355" s="642" t="s">
        <v>813</v>
      </c>
      <c r="F355" s="643">
        <f aca="true" t="shared" si="162" ref="F355:N355">SUM(F356)</f>
        <v>0</v>
      </c>
      <c r="G355" s="640">
        <f t="shared" si="162"/>
        <v>0</v>
      </c>
      <c r="H355" s="640">
        <f t="shared" si="162"/>
        <v>0</v>
      </c>
      <c r="I355" s="640">
        <f t="shared" si="162"/>
        <v>0</v>
      </c>
      <c r="J355" s="640">
        <f t="shared" si="162"/>
        <v>0</v>
      </c>
      <c r="K355" s="640">
        <f t="shared" si="162"/>
        <v>0</v>
      </c>
      <c r="L355" s="641">
        <f t="shared" si="162"/>
        <v>0</v>
      </c>
      <c r="M355" s="641">
        <f t="shared" si="162"/>
        <v>0</v>
      </c>
      <c r="N355" s="641">
        <f t="shared" si="162"/>
        <v>0</v>
      </c>
      <c r="O355" s="635"/>
      <c r="P355" s="368"/>
      <c r="Q355" s="368"/>
    </row>
    <row r="356" spans="1:17" s="369" customFormat="1" ht="12.75">
      <c r="A356" s="214"/>
      <c r="B356" s="736" t="s">
        <v>1412</v>
      </c>
      <c r="C356" s="785"/>
      <c r="D356" s="639">
        <v>342</v>
      </c>
      <c r="E356" s="642" t="s">
        <v>1413</v>
      </c>
      <c r="F356" s="643">
        <f aca="true" t="shared" si="163" ref="F356:N356">SUM(F357:F358)</f>
        <v>0</v>
      </c>
      <c r="G356" s="640">
        <f t="shared" si="163"/>
        <v>0</v>
      </c>
      <c r="H356" s="640">
        <f t="shared" si="163"/>
        <v>0</v>
      </c>
      <c r="I356" s="640">
        <f t="shared" si="163"/>
        <v>0</v>
      </c>
      <c r="J356" s="640">
        <f t="shared" si="163"/>
        <v>0</v>
      </c>
      <c r="K356" s="640">
        <f t="shared" si="163"/>
        <v>0</v>
      </c>
      <c r="L356" s="641">
        <f t="shared" si="163"/>
        <v>0</v>
      </c>
      <c r="M356" s="641">
        <f t="shared" si="163"/>
        <v>0</v>
      </c>
      <c r="N356" s="641">
        <f t="shared" si="163"/>
        <v>0</v>
      </c>
      <c r="O356" s="635"/>
      <c r="P356" s="368"/>
      <c r="Q356" s="368"/>
    </row>
    <row r="357" spans="1:15" ht="12.75">
      <c r="A357" s="148"/>
      <c r="B357" s="148"/>
      <c r="C357" s="148" t="s">
        <v>273</v>
      </c>
      <c r="D357" s="639">
        <v>343</v>
      </c>
      <c r="E357" s="674" t="s">
        <v>1415</v>
      </c>
      <c r="F357" s="648">
        <f>'[1]54.02'!E155</f>
        <v>0</v>
      </c>
      <c r="G357" s="649">
        <f>SUM(H357:K357)</f>
        <v>0</v>
      </c>
      <c r="H357" s="649">
        <f>'[1]54.02'!G155</f>
        <v>0</v>
      </c>
      <c r="I357" s="649">
        <f>'[1]54.02'!H155</f>
        <v>0</v>
      </c>
      <c r="J357" s="649">
        <f>'[1]54.02'!I155</f>
        <v>0</v>
      </c>
      <c r="K357" s="649">
        <f>'[1]54.02'!J155</f>
        <v>0</v>
      </c>
      <c r="L357" s="650">
        <f>'[1]54.02'!K155</f>
        <v>0</v>
      </c>
      <c r="M357" s="650">
        <f>'[1]54.02'!L155</f>
        <v>0</v>
      </c>
      <c r="N357" s="650">
        <f>'[1]54.02'!M155</f>
        <v>0</v>
      </c>
      <c r="O357" s="635"/>
    </row>
    <row r="358" spans="1:15" ht="25.5" customHeight="1">
      <c r="A358" s="148"/>
      <c r="B358" s="148"/>
      <c r="C358" s="794" t="s">
        <v>178</v>
      </c>
      <c r="D358" s="639">
        <v>344</v>
      </c>
      <c r="E358" s="148" t="s">
        <v>179</v>
      </c>
      <c r="F358" s="649">
        <f>'[1]54.02'!E178</f>
        <v>0</v>
      </c>
      <c r="G358" s="649">
        <f>SUM(H358:K358)</f>
        <v>0</v>
      </c>
      <c r="H358" s="649">
        <f>'[1]54.02'!G178</f>
        <v>0</v>
      </c>
      <c r="I358" s="649">
        <f>'[1]54.02'!H178</f>
        <v>0</v>
      </c>
      <c r="J358" s="649">
        <f>'[1]54.02'!I178</f>
        <v>0</v>
      </c>
      <c r="K358" s="649">
        <f>'[1]54.02'!J178</f>
        <v>0</v>
      </c>
      <c r="L358" s="650">
        <f>'[1]54.02'!K178</f>
        <v>0</v>
      </c>
      <c r="M358" s="650">
        <f>'[1]54.02'!L178</f>
        <v>0</v>
      </c>
      <c r="N358" s="650">
        <f>'[1]54.02'!M178</f>
        <v>0</v>
      </c>
      <c r="O358" s="635"/>
    </row>
    <row r="359" spans="1:17" s="369" customFormat="1" ht="12.75">
      <c r="A359" s="736" t="s">
        <v>186</v>
      </c>
      <c r="B359" s="214"/>
      <c r="C359" s="736"/>
      <c r="D359" s="639">
        <v>345</v>
      </c>
      <c r="E359" s="642">
        <v>55</v>
      </c>
      <c r="F359" s="643">
        <f aca="true" t="shared" si="164" ref="F359:N359">SUM(F360)</f>
        <v>0</v>
      </c>
      <c r="G359" s="640">
        <f t="shared" si="164"/>
        <v>0</v>
      </c>
      <c r="H359" s="640">
        <f t="shared" si="164"/>
        <v>0</v>
      </c>
      <c r="I359" s="640">
        <f t="shared" si="164"/>
        <v>0</v>
      </c>
      <c r="J359" s="640">
        <f t="shared" si="164"/>
        <v>0</v>
      </c>
      <c r="K359" s="640">
        <f t="shared" si="164"/>
        <v>0</v>
      </c>
      <c r="L359" s="641">
        <f t="shared" si="164"/>
        <v>0</v>
      </c>
      <c r="M359" s="641">
        <f t="shared" si="164"/>
        <v>0</v>
      </c>
      <c r="N359" s="641">
        <f t="shared" si="164"/>
        <v>0</v>
      </c>
      <c r="O359" s="635"/>
      <c r="P359" s="368"/>
      <c r="Q359" s="368"/>
    </row>
    <row r="360" spans="1:17" s="369" customFormat="1" ht="12.75">
      <c r="A360" s="145"/>
      <c r="B360" s="736" t="s">
        <v>187</v>
      </c>
      <c r="C360" s="736"/>
      <c r="D360" s="639">
        <v>346</v>
      </c>
      <c r="E360" s="214" t="s">
        <v>1418</v>
      </c>
      <c r="F360" s="640">
        <f aca="true" t="shared" si="165" ref="F360:N360">SUM(F361:F364)</f>
        <v>0</v>
      </c>
      <c r="G360" s="640">
        <f t="shared" si="165"/>
        <v>0</v>
      </c>
      <c r="H360" s="640">
        <f t="shared" si="165"/>
        <v>0</v>
      </c>
      <c r="I360" s="640">
        <f t="shared" si="165"/>
        <v>0</v>
      </c>
      <c r="J360" s="640">
        <f t="shared" si="165"/>
        <v>0</v>
      </c>
      <c r="K360" s="640">
        <f t="shared" si="165"/>
        <v>0</v>
      </c>
      <c r="L360" s="641">
        <f t="shared" si="165"/>
        <v>0</v>
      </c>
      <c r="M360" s="641">
        <f t="shared" si="165"/>
        <v>0</v>
      </c>
      <c r="N360" s="641">
        <f t="shared" si="165"/>
        <v>0</v>
      </c>
      <c r="O360" s="635"/>
      <c r="P360" s="368"/>
      <c r="Q360" s="368"/>
    </row>
    <row r="361" spans="1:15" ht="12.75">
      <c r="A361" s="736"/>
      <c r="B361" s="736"/>
      <c r="C361" s="165" t="s">
        <v>188</v>
      </c>
      <c r="D361" s="639">
        <v>347</v>
      </c>
      <c r="E361" s="148" t="s">
        <v>189</v>
      </c>
      <c r="F361" s="649">
        <f>'[1]54.02'!E234</f>
        <v>0</v>
      </c>
      <c r="G361" s="649">
        <f>SUM(H361:K361)</f>
        <v>0</v>
      </c>
      <c r="H361" s="649">
        <f>'[1]54.02'!G234</f>
        <v>0</v>
      </c>
      <c r="I361" s="649">
        <f>'[1]54.02'!H234</f>
        <v>0</v>
      </c>
      <c r="J361" s="649">
        <f>'[1]54.02'!I234</f>
        <v>0</v>
      </c>
      <c r="K361" s="649">
        <f>'[1]54.02'!J234</f>
        <v>0</v>
      </c>
      <c r="L361" s="650">
        <f>'[1]54.02'!K234</f>
        <v>0</v>
      </c>
      <c r="M361" s="650">
        <f>'[1]54.02'!L234</f>
        <v>0</v>
      </c>
      <c r="N361" s="650">
        <f>'[1]54.02'!M234</f>
        <v>0</v>
      </c>
      <c r="O361" s="635"/>
    </row>
    <row r="362" spans="1:15" ht="12.75">
      <c r="A362" s="736"/>
      <c r="B362" s="736"/>
      <c r="C362" s="165" t="s">
        <v>190</v>
      </c>
      <c r="D362" s="639">
        <v>348</v>
      </c>
      <c r="E362" s="148" t="s">
        <v>1420</v>
      </c>
      <c r="F362" s="649">
        <f>'[1]54.02'!E239</f>
        <v>0</v>
      </c>
      <c r="G362" s="649">
        <f>SUM(H362:K362)</f>
        <v>0</v>
      </c>
      <c r="H362" s="649">
        <f>'[1]54.02'!G239</f>
        <v>0</v>
      </c>
      <c r="I362" s="649">
        <f>'[1]54.02'!H239</f>
        <v>0</v>
      </c>
      <c r="J362" s="649">
        <f>'[1]54.02'!I239</f>
        <v>0</v>
      </c>
      <c r="K362" s="649">
        <f>'[1]54.02'!J239</f>
        <v>0</v>
      </c>
      <c r="L362" s="650">
        <f>'[1]54.02'!K239</f>
        <v>0</v>
      </c>
      <c r="M362" s="650">
        <f>'[1]54.02'!L239</f>
        <v>0</v>
      </c>
      <c r="N362" s="650">
        <f>'[1]54.02'!M239</f>
        <v>0</v>
      </c>
      <c r="O362" s="635"/>
    </row>
    <row r="363" spans="1:15" ht="12.75">
      <c r="A363" s="736"/>
      <c r="B363" s="736"/>
      <c r="C363" s="165" t="s">
        <v>193</v>
      </c>
      <c r="D363" s="639">
        <v>349</v>
      </c>
      <c r="E363" s="148" t="s">
        <v>1275</v>
      </c>
      <c r="F363" s="649">
        <f>'[1]54.02'!E244</f>
        <v>0</v>
      </c>
      <c r="G363" s="649">
        <f>SUM(H363:K363)</f>
        <v>0</v>
      </c>
      <c r="H363" s="649">
        <f>'[1]54.02'!G244</f>
        <v>0</v>
      </c>
      <c r="I363" s="649">
        <f>'[1]54.02'!H244</f>
        <v>0</v>
      </c>
      <c r="J363" s="649">
        <f>'[1]54.02'!I244</f>
        <v>0</v>
      </c>
      <c r="K363" s="649">
        <f>'[1]54.02'!J244</f>
        <v>0</v>
      </c>
      <c r="L363" s="650">
        <f>'[1]54.02'!K244</f>
        <v>0</v>
      </c>
      <c r="M363" s="650">
        <f>'[1]54.02'!L244</f>
        <v>0</v>
      </c>
      <c r="N363" s="650">
        <f>'[1]54.02'!M244</f>
        <v>0</v>
      </c>
      <c r="O363" s="635"/>
    </row>
    <row r="364" spans="1:15" ht="12.75">
      <c r="A364" s="736"/>
      <c r="B364" s="736"/>
      <c r="C364" s="164" t="s">
        <v>196</v>
      </c>
      <c r="D364" s="639">
        <v>350</v>
      </c>
      <c r="E364" s="148" t="s">
        <v>1530</v>
      </c>
      <c r="F364" s="649">
        <f>'[1]54.02'!E249</f>
        <v>0</v>
      </c>
      <c r="G364" s="649">
        <f>SUM(H364:K364)</f>
        <v>0</v>
      </c>
      <c r="H364" s="649">
        <f>'[1]54.02'!G249</f>
        <v>0</v>
      </c>
      <c r="I364" s="649">
        <f>'[1]54.02'!H249</f>
        <v>0</v>
      </c>
      <c r="J364" s="649">
        <f>'[1]54.02'!I249</f>
        <v>0</v>
      </c>
      <c r="K364" s="649">
        <f>'[1]54.02'!J249</f>
        <v>0</v>
      </c>
      <c r="L364" s="650">
        <f>'[1]54.02'!K249</f>
        <v>0</v>
      </c>
      <c r="M364" s="650">
        <f>'[1]54.02'!L249</f>
        <v>0</v>
      </c>
      <c r="N364" s="650">
        <f>'[1]54.02'!M249</f>
        <v>0</v>
      </c>
      <c r="O364" s="635"/>
    </row>
    <row r="365" spans="1:15" ht="15">
      <c r="A365" s="437" t="s">
        <v>274</v>
      </c>
      <c r="B365" s="736"/>
      <c r="C365" s="164"/>
      <c r="D365" s="639">
        <v>351</v>
      </c>
      <c r="E365" s="787" t="s">
        <v>821</v>
      </c>
      <c r="F365" s="788">
        <f aca="true" t="shared" si="166" ref="F365:N365">SUM(F366)</f>
        <v>0</v>
      </c>
      <c r="G365" s="640">
        <f t="shared" si="166"/>
        <v>0</v>
      </c>
      <c r="H365" s="640">
        <f t="shared" si="166"/>
        <v>0</v>
      </c>
      <c r="I365" s="640">
        <f t="shared" si="166"/>
        <v>0</v>
      </c>
      <c r="J365" s="640">
        <f t="shared" si="166"/>
        <v>0</v>
      </c>
      <c r="K365" s="640">
        <f t="shared" si="166"/>
        <v>0</v>
      </c>
      <c r="L365" s="641">
        <f t="shared" si="166"/>
        <v>0</v>
      </c>
      <c r="M365" s="641">
        <f t="shared" si="166"/>
        <v>0</v>
      </c>
      <c r="N365" s="641">
        <f t="shared" si="166"/>
        <v>0</v>
      </c>
      <c r="O365" s="635"/>
    </row>
    <row r="366" spans="1:15" ht="12.75">
      <c r="A366" s="736"/>
      <c r="B366" s="145" t="s">
        <v>275</v>
      </c>
      <c r="C366" s="164"/>
      <c r="D366" s="639">
        <v>352</v>
      </c>
      <c r="E366" s="787" t="s">
        <v>1425</v>
      </c>
      <c r="F366" s="788">
        <f aca="true" t="shared" si="167" ref="F366:N366">SUM(F367:F368)</f>
        <v>0</v>
      </c>
      <c r="G366" s="640">
        <f t="shared" si="167"/>
        <v>0</v>
      </c>
      <c r="H366" s="640">
        <f t="shared" si="167"/>
        <v>0</v>
      </c>
      <c r="I366" s="640">
        <f t="shared" si="167"/>
        <v>0</v>
      </c>
      <c r="J366" s="640">
        <f t="shared" si="167"/>
        <v>0</v>
      </c>
      <c r="K366" s="640">
        <f t="shared" si="167"/>
        <v>0</v>
      </c>
      <c r="L366" s="641">
        <f t="shared" si="167"/>
        <v>0</v>
      </c>
      <c r="M366" s="641">
        <f t="shared" si="167"/>
        <v>0</v>
      </c>
      <c r="N366" s="641">
        <f t="shared" si="167"/>
        <v>0</v>
      </c>
      <c r="O366" s="635"/>
    </row>
    <row r="367" spans="1:15" ht="12.75">
      <c r="A367" s="736"/>
      <c r="B367" s="736"/>
      <c r="C367" s="165" t="s">
        <v>218</v>
      </c>
      <c r="D367" s="639">
        <v>353</v>
      </c>
      <c r="E367" s="766" t="s">
        <v>219</v>
      </c>
      <c r="F367" s="767">
        <f>'[1]54.02'!E398</f>
        <v>0</v>
      </c>
      <c r="G367" s="649">
        <f>SUM(H367:K367)</f>
        <v>0</v>
      </c>
      <c r="H367" s="649">
        <f>'[1]54.02'!G398</f>
        <v>0</v>
      </c>
      <c r="I367" s="649">
        <f>'[1]54.02'!H398</f>
        <v>0</v>
      </c>
      <c r="J367" s="649">
        <f>'[1]54.02'!I398</f>
        <v>0</v>
      </c>
      <c r="K367" s="649">
        <f>'[1]54.02'!J398</f>
        <v>0</v>
      </c>
      <c r="L367" s="650">
        <f>'[1]54.02'!K398</f>
        <v>0</v>
      </c>
      <c r="M367" s="650">
        <f>'[1]54.02'!L398</f>
        <v>0</v>
      </c>
      <c r="N367" s="650">
        <f>'[1]54.02'!M398</f>
        <v>0</v>
      </c>
      <c r="O367" s="635"/>
    </row>
    <row r="368" spans="1:15" ht="12.75">
      <c r="A368" s="736"/>
      <c r="B368" s="736"/>
      <c r="C368" s="165" t="s">
        <v>220</v>
      </c>
      <c r="D368" s="639">
        <v>354</v>
      </c>
      <c r="E368" s="766" t="s">
        <v>221</v>
      </c>
      <c r="F368" s="767">
        <f>'[1]54.02'!E399</f>
        <v>0</v>
      </c>
      <c r="G368" s="649">
        <f>SUM(H368:K368)</f>
        <v>0</v>
      </c>
      <c r="H368" s="649">
        <f>'[1]54.02'!G399</f>
        <v>0</v>
      </c>
      <c r="I368" s="649">
        <f>'[1]54.02'!H399</f>
        <v>0</v>
      </c>
      <c r="J368" s="649">
        <f>'[1]54.02'!I399</f>
        <v>0</v>
      </c>
      <c r="K368" s="649">
        <f>'[1]54.02'!J399</f>
        <v>0</v>
      </c>
      <c r="L368" s="650">
        <f>'[1]54.02'!K399</f>
        <v>0</v>
      </c>
      <c r="M368" s="650">
        <f>'[1]54.02'!L399</f>
        <v>0</v>
      </c>
      <c r="N368" s="650">
        <f>'[1]54.02'!M399</f>
        <v>0</v>
      </c>
      <c r="O368" s="635"/>
    </row>
    <row r="369" spans="1:17" s="369" customFormat="1" ht="12.75">
      <c r="A369" s="770" t="s">
        <v>676</v>
      </c>
      <c r="B369" s="785"/>
      <c r="C369" s="785"/>
      <c r="D369" s="639">
        <v>355</v>
      </c>
      <c r="E369" s="214">
        <v>70</v>
      </c>
      <c r="F369" s="640">
        <f aca="true" t="shared" si="168" ref="F369:N369">SUM(F370)</f>
        <v>0</v>
      </c>
      <c r="G369" s="640">
        <f t="shared" si="168"/>
        <v>17</v>
      </c>
      <c r="H369" s="640">
        <f t="shared" si="168"/>
        <v>17</v>
      </c>
      <c r="I369" s="640">
        <f t="shared" si="168"/>
        <v>0</v>
      </c>
      <c r="J369" s="640">
        <f t="shared" si="168"/>
        <v>0</v>
      </c>
      <c r="K369" s="640">
        <f t="shared" si="168"/>
        <v>0</v>
      </c>
      <c r="L369" s="641">
        <f t="shared" si="168"/>
        <v>0</v>
      </c>
      <c r="M369" s="641">
        <f t="shared" si="168"/>
        <v>0</v>
      </c>
      <c r="N369" s="641">
        <f t="shared" si="168"/>
        <v>0</v>
      </c>
      <c r="O369" s="635"/>
      <c r="P369" s="368"/>
      <c r="Q369" s="368"/>
    </row>
    <row r="370" spans="1:17" s="369" customFormat="1" ht="12.75">
      <c r="A370" s="684" t="s">
        <v>1403</v>
      </c>
      <c r="B370" s="736"/>
      <c r="C370" s="786"/>
      <c r="D370" s="639">
        <v>356</v>
      </c>
      <c r="E370" s="214">
        <v>71</v>
      </c>
      <c r="F370" s="640">
        <f aca="true" t="shared" si="169" ref="F370:N370">SUM(F371,F376)</f>
        <v>0</v>
      </c>
      <c r="G370" s="640">
        <f t="shared" si="169"/>
        <v>17</v>
      </c>
      <c r="H370" s="640">
        <f t="shared" si="169"/>
        <v>17</v>
      </c>
      <c r="I370" s="640">
        <f t="shared" si="169"/>
        <v>0</v>
      </c>
      <c r="J370" s="640">
        <f t="shared" si="169"/>
        <v>0</v>
      </c>
      <c r="K370" s="640">
        <f t="shared" si="169"/>
        <v>0</v>
      </c>
      <c r="L370" s="641">
        <f t="shared" si="169"/>
        <v>0</v>
      </c>
      <c r="M370" s="641">
        <f t="shared" si="169"/>
        <v>0</v>
      </c>
      <c r="N370" s="641">
        <f t="shared" si="169"/>
        <v>0</v>
      </c>
      <c r="O370" s="635"/>
      <c r="P370" s="368"/>
      <c r="Q370" s="368"/>
    </row>
    <row r="371" spans="1:17" s="369" customFormat="1" ht="12.75">
      <c r="A371" s="214"/>
      <c r="B371" s="736" t="s">
        <v>1395</v>
      </c>
      <c r="C371" s="785"/>
      <c r="D371" s="639">
        <v>357</v>
      </c>
      <c r="E371" s="214" t="s">
        <v>1254</v>
      </c>
      <c r="F371" s="640">
        <f aca="true" t="shared" si="170" ref="F371:N371">SUM(F372:F375)</f>
        <v>0</v>
      </c>
      <c r="G371" s="640">
        <f t="shared" si="170"/>
        <v>17</v>
      </c>
      <c r="H371" s="640">
        <f t="shared" si="170"/>
        <v>17</v>
      </c>
      <c r="I371" s="640">
        <f t="shared" si="170"/>
        <v>0</v>
      </c>
      <c r="J371" s="640">
        <f t="shared" si="170"/>
        <v>0</v>
      </c>
      <c r="K371" s="640">
        <f t="shared" si="170"/>
        <v>0</v>
      </c>
      <c r="L371" s="641">
        <f t="shared" si="170"/>
        <v>0</v>
      </c>
      <c r="M371" s="641">
        <f t="shared" si="170"/>
        <v>0</v>
      </c>
      <c r="N371" s="641">
        <f t="shared" si="170"/>
        <v>0</v>
      </c>
      <c r="O371" s="635"/>
      <c r="P371" s="368"/>
      <c r="Q371" s="368"/>
    </row>
    <row r="372" spans="1:15" ht="12.75">
      <c r="A372" s="148"/>
      <c r="B372" s="736"/>
      <c r="C372" s="164" t="s">
        <v>1255</v>
      </c>
      <c r="D372" s="639">
        <v>358</v>
      </c>
      <c r="E372" s="165" t="s">
        <v>1256</v>
      </c>
      <c r="F372" s="722">
        <f>'[1]54.02'!E436</f>
        <v>0</v>
      </c>
      <c r="G372" s="649">
        <f>SUM(H372:K372)</f>
        <v>0</v>
      </c>
      <c r="H372" s="649">
        <f>'[1]54.02'!G436</f>
        <v>0</v>
      </c>
      <c r="I372" s="649">
        <f>'[1]54.02'!H436</f>
        <v>0</v>
      </c>
      <c r="J372" s="649">
        <f>'[1]54.02'!I436</f>
        <v>0</v>
      </c>
      <c r="K372" s="649">
        <f>'[1]54.02'!J436</f>
        <v>0</v>
      </c>
      <c r="L372" s="650">
        <f>'[1]54.02'!K436</f>
        <v>0</v>
      </c>
      <c r="M372" s="650">
        <f>'[1]54.02'!L436</f>
        <v>0</v>
      </c>
      <c r="N372" s="650">
        <f>'[1]54.02'!M436</f>
        <v>0</v>
      </c>
      <c r="O372" s="635"/>
    </row>
    <row r="373" spans="1:15" ht="16.5" customHeight="1">
      <c r="A373" s="148"/>
      <c r="B373" s="736"/>
      <c r="C373" s="709" t="s">
        <v>1257</v>
      </c>
      <c r="D373" s="639">
        <v>359</v>
      </c>
      <c r="E373" s="165" t="s">
        <v>1258</v>
      </c>
      <c r="F373" s="722">
        <f>'[1]54.02'!E437</f>
        <v>0</v>
      </c>
      <c r="G373" s="649">
        <f>SUM(H373:K373)</f>
        <v>0</v>
      </c>
      <c r="H373" s="649">
        <f>'[1]54.02'!G437</f>
        <v>0</v>
      </c>
      <c r="I373" s="649">
        <f>'[1]54.02'!H437</f>
        <v>0</v>
      </c>
      <c r="J373" s="649">
        <f>'[1]54.02'!I437</f>
        <v>0</v>
      </c>
      <c r="K373" s="649">
        <f>'[1]54.02'!J437</f>
        <v>0</v>
      </c>
      <c r="L373" s="650">
        <f>'[1]54.02'!K437</f>
        <v>0</v>
      </c>
      <c r="M373" s="650">
        <f>'[1]54.02'!L437</f>
        <v>0</v>
      </c>
      <c r="N373" s="650">
        <f>'[1]54.02'!M437</f>
        <v>0</v>
      </c>
      <c r="O373" s="635"/>
    </row>
    <row r="374" spans="1:15" ht="12.75">
      <c r="A374" s="148"/>
      <c r="B374" s="736"/>
      <c r="C374" s="165" t="s">
        <v>1259</v>
      </c>
      <c r="D374" s="639">
        <v>360</v>
      </c>
      <c r="E374" s="165" t="s">
        <v>1260</v>
      </c>
      <c r="F374" s="722">
        <f>'[1]54.02'!E438</f>
        <v>0</v>
      </c>
      <c r="G374" s="649">
        <f>SUM(H374:K374)</f>
        <v>0</v>
      </c>
      <c r="H374" s="649">
        <f>'[1]54.02'!G438</f>
        <v>0</v>
      </c>
      <c r="I374" s="649">
        <f>'[1]54.02'!H438</f>
        <v>0</v>
      </c>
      <c r="J374" s="649">
        <f>'[1]54.02'!I438</f>
        <v>0</v>
      </c>
      <c r="K374" s="649">
        <f>'[1]54.02'!J438</f>
        <v>0</v>
      </c>
      <c r="L374" s="650">
        <f>'[1]54.02'!K438</f>
        <v>0</v>
      </c>
      <c r="M374" s="650">
        <f>'[1]54.02'!L438</f>
        <v>0</v>
      </c>
      <c r="N374" s="650">
        <f>'[1]54.02'!M438</f>
        <v>0</v>
      </c>
      <c r="O374" s="635"/>
    </row>
    <row r="375" spans="1:15" ht="12.75">
      <c r="A375" s="148"/>
      <c r="B375" s="736"/>
      <c r="C375" s="165" t="s">
        <v>1261</v>
      </c>
      <c r="D375" s="639">
        <v>361</v>
      </c>
      <c r="E375" s="165" t="s">
        <v>1262</v>
      </c>
      <c r="F375" s="722">
        <f>'[1]54.02'!E439</f>
        <v>0</v>
      </c>
      <c r="G375" s="649">
        <f>SUM(H375:K375)</f>
        <v>17</v>
      </c>
      <c r="H375" s="649">
        <f>'[1]54.02'!G439</f>
        <v>17</v>
      </c>
      <c r="I375" s="649">
        <f>'[1]54.02'!H439</f>
        <v>0</v>
      </c>
      <c r="J375" s="649">
        <f>'[1]54.02'!I439</f>
        <v>0</v>
      </c>
      <c r="K375" s="649">
        <f>'[1]54.02'!J439</f>
        <v>0</v>
      </c>
      <c r="L375" s="650">
        <f>'[1]54.02'!K439</f>
        <v>0</v>
      </c>
      <c r="M375" s="650">
        <f>'[1]54.02'!L439</f>
        <v>0</v>
      </c>
      <c r="N375" s="650">
        <f>'[1]54.02'!M439</f>
        <v>0</v>
      </c>
      <c r="O375" s="635"/>
    </row>
    <row r="376" spans="1:17" s="369" customFormat="1" ht="12.75">
      <c r="A376" s="214"/>
      <c r="B376" s="233" t="s">
        <v>277</v>
      </c>
      <c r="C376" s="233"/>
      <c r="D376" s="639">
        <v>362</v>
      </c>
      <c r="E376" s="145" t="s">
        <v>1387</v>
      </c>
      <c r="F376" s="772"/>
      <c r="G376" s="640">
        <f>SUM(H376:K376)</f>
        <v>0</v>
      </c>
      <c r="H376" s="640"/>
      <c r="I376" s="640"/>
      <c r="J376" s="640"/>
      <c r="K376" s="640"/>
      <c r="L376" s="641"/>
      <c r="M376" s="641"/>
      <c r="N376" s="641"/>
      <c r="O376" s="635"/>
      <c r="P376" s="368"/>
      <c r="Q376" s="368"/>
    </row>
    <row r="377" spans="1:17" s="369" customFormat="1" ht="12.75">
      <c r="A377" s="770" t="s">
        <v>678</v>
      </c>
      <c r="B377" s="214"/>
      <c r="C377" s="145"/>
      <c r="D377" s="639">
        <v>363</v>
      </c>
      <c r="E377" s="214">
        <v>79</v>
      </c>
      <c r="F377" s="640">
        <f aca="true" t="shared" si="171" ref="F377:N377">SUM(F378)</f>
        <v>0</v>
      </c>
      <c r="G377" s="640">
        <f t="shared" si="171"/>
        <v>0</v>
      </c>
      <c r="H377" s="640">
        <f t="shared" si="171"/>
        <v>0</v>
      </c>
      <c r="I377" s="640">
        <f t="shared" si="171"/>
        <v>0</v>
      </c>
      <c r="J377" s="640">
        <f t="shared" si="171"/>
        <v>0</v>
      </c>
      <c r="K377" s="640">
        <f t="shared" si="171"/>
        <v>0</v>
      </c>
      <c r="L377" s="641">
        <f t="shared" si="171"/>
        <v>0</v>
      </c>
      <c r="M377" s="641">
        <f t="shared" si="171"/>
        <v>0</v>
      </c>
      <c r="N377" s="641">
        <f t="shared" si="171"/>
        <v>0</v>
      </c>
      <c r="O377" s="635"/>
      <c r="P377" s="368"/>
      <c r="Q377" s="368"/>
    </row>
    <row r="378" spans="1:17" s="369" customFormat="1" ht="12.75">
      <c r="A378" s="145" t="s">
        <v>1388</v>
      </c>
      <c r="B378" s="736"/>
      <c r="C378" s="145"/>
      <c r="D378" s="639">
        <v>364</v>
      </c>
      <c r="E378" s="214">
        <v>81</v>
      </c>
      <c r="F378" s="640">
        <f aca="true" t="shared" si="172" ref="F378:N378">SUM(F379:F380)</f>
        <v>0</v>
      </c>
      <c r="G378" s="640">
        <f t="shared" si="172"/>
        <v>0</v>
      </c>
      <c r="H378" s="640">
        <f t="shared" si="172"/>
        <v>0</v>
      </c>
      <c r="I378" s="640">
        <f t="shared" si="172"/>
        <v>0</v>
      </c>
      <c r="J378" s="640">
        <f t="shared" si="172"/>
        <v>0</v>
      </c>
      <c r="K378" s="640">
        <f t="shared" si="172"/>
        <v>0</v>
      </c>
      <c r="L378" s="641">
        <f t="shared" si="172"/>
        <v>0</v>
      </c>
      <c r="M378" s="641">
        <f t="shared" si="172"/>
        <v>0</v>
      </c>
      <c r="N378" s="641">
        <f t="shared" si="172"/>
        <v>0</v>
      </c>
      <c r="O378" s="635"/>
      <c r="P378" s="368"/>
      <c r="Q378" s="368"/>
    </row>
    <row r="379" spans="1:17" s="369" customFormat="1" ht="12.75">
      <c r="A379" s="145"/>
      <c r="B379" s="795" t="s">
        <v>278</v>
      </c>
      <c r="C379" s="795"/>
      <c r="D379" s="639">
        <v>365</v>
      </c>
      <c r="E379" s="214" t="s">
        <v>256</v>
      </c>
      <c r="F379" s="640">
        <f>'[1]54.02'!E460</f>
        <v>0</v>
      </c>
      <c r="G379" s="640">
        <f>SUM(H379:K379)</f>
        <v>0</v>
      </c>
      <c r="H379" s="640">
        <f>'[1]54.02'!G460</f>
        <v>0</v>
      </c>
      <c r="I379" s="640">
        <f>'[1]54.02'!H460</f>
        <v>0</v>
      </c>
      <c r="J379" s="640">
        <f>'[1]54.02'!I460</f>
        <v>0</v>
      </c>
      <c r="K379" s="640">
        <f>'[1]54.02'!J460</f>
        <v>0</v>
      </c>
      <c r="L379" s="641">
        <f>'[1]54.02'!K460</f>
        <v>0</v>
      </c>
      <c r="M379" s="641">
        <f>'[1]54.02'!L460</f>
        <v>0</v>
      </c>
      <c r="N379" s="641">
        <f>'[1]54.02'!M460</f>
        <v>0</v>
      </c>
      <c r="O379" s="635"/>
      <c r="P379" s="368"/>
      <c r="Q379" s="368"/>
    </row>
    <row r="380" spans="1:17" s="369" customFormat="1" ht="12.75">
      <c r="A380" s="145"/>
      <c r="B380" s="145" t="s">
        <v>286</v>
      </c>
      <c r="C380" s="145"/>
      <c r="D380" s="639">
        <v>366</v>
      </c>
      <c r="E380" s="214" t="s">
        <v>1390</v>
      </c>
      <c r="F380" s="640">
        <f>'[1]54.02'!E465</f>
        <v>0</v>
      </c>
      <c r="G380" s="640">
        <f>SUM(H380:K380)</f>
        <v>0</v>
      </c>
      <c r="H380" s="640">
        <f>'[1]54.02'!G465</f>
        <v>0</v>
      </c>
      <c r="I380" s="640">
        <f>'[1]54.02'!H465</f>
        <v>0</v>
      </c>
      <c r="J380" s="640">
        <f>'[1]54.02'!I465</f>
        <v>0</v>
      </c>
      <c r="K380" s="640">
        <f>'[1]54.02'!J465</f>
        <v>0</v>
      </c>
      <c r="L380" s="641">
        <f>'[1]54.02'!K465</f>
        <v>0</v>
      </c>
      <c r="M380" s="641">
        <f>'[1]54.02'!L465</f>
        <v>0</v>
      </c>
      <c r="N380" s="641">
        <f>'[1]54.02'!M465</f>
        <v>0</v>
      </c>
      <c r="O380" s="635"/>
      <c r="P380" s="368"/>
      <c r="Q380" s="368"/>
    </row>
    <row r="381" spans="1:17" s="369" customFormat="1" ht="12.75">
      <c r="A381" s="773" t="s">
        <v>259</v>
      </c>
      <c r="B381" s="773"/>
      <c r="C381" s="773"/>
      <c r="D381" s="639">
        <v>367</v>
      </c>
      <c r="E381" s="787" t="s">
        <v>857</v>
      </c>
      <c r="F381" s="788">
        <f aca="true" t="shared" si="173" ref="F381:N381">SUM(F382)</f>
        <v>0</v>
      </c>
      <c r="G381" s="640">
        <f t="shared" si="173"/>
        <v>0</v>
      </c>
      <c r="H381" s="640">
        <f t="shared" si="173"/>
        <v>0</v>
      </c>
      <c r="I381" s="640">
        <f t="shared" si="173"/>
        <v>0</v>
      </c>
      <c r="J381" s="640">
        <f t="shared" si="173"/>
        <v>0</v>
      </c>
      <c r="K381" s="640">
        <f t="shared" si="173"/>
        <v>0</v>
      </c>
      <c r="L381" s="641">
        <f t="shared" si="173"/>
        <v>0</v>
      </c>
      <c r="M381" s="641">
        <f t="shared" si="173"/>
        <v>0</v>
      </c>
      <c r="N381" s="641">
        <f t="shared" si="173"/>
        <v>0</v>
      </c>
      <c r="O381" s="635"/>
      <c r="P381" s="368"/>
      <c r="Q381" s="368"/>
    </row>
    <row r="382" spans="1:17" s="369" customFormat="1" ht="12.75">
      <c r="A382" s="774"/>
      <c r="B382" s="485" t="s">
        <v>260</v>
      </c>
      <c r="C382" s="145"/>
      <c r="D382" s="639">
        <v>368</v>
      </c>
      <c r="E382" s="766" t="s">
        <v>261</v>
      </c>
      <c r="F382" s="767">
        <f aca="true" t="shared" si="174" ref="F382:N382">SUM(F383:F384)</f>
        <v>0</v>
      </c>
      <c r="G382" s="649">
        <f t="shared" si="174"/>
        <v>0</v>
      </c>
      <c r="H382" s="649">
        <f t="shared" si="174"/>
        <v>0</v>
      </c>
      <c r="I382" s="649">
        <f t="shared" si="174"/>
        <v>0</v>
      </c>
      <c r="J382" s="649">
        <f t="shared" si="174"/>
        <v>0</v>
      </c>
      <c r="K382" s="649">
        <f t="shared" si="174"/>
        <v>0</v>
      </c>
      <c r="L382" s="650">
        <f t="shared" si="174"/>
        <v>0</v>
      </c>
      <c r="M382" s="650">
        <f t="shared" si="174"/>
        <v>0</v>
      </c>
      <c r="N382" s="650">
        <f t="shared" si="174"/>
        <v>0</v>
      </c>
      <c r="O382" s="635"/>
      <c r="P382" s="368"/>
      <c r="Q382" s="368"/>
    </row>
    <row r="383" spans="1:17" s="369" customFormat="1" ht="12.75">
      <c r="A383" s="774"/>
      <c r="B383" s="485"/>
      <c r="C383" s="775" t="s">
        <v>262</v>
      </c>
      <c r="D383" s="639">
        <v>369</v>
      </c>
      <c r="E383" s="148" t="s">
        <v>263</v>
      </c>
      <c r="F383" s="649">
        <f>'[1]54.02'!E474</f>
        <v>0</v>
      </c>
      <c r="G383" s="649">
        <f>SUM(H383:K383)</f>
        <v>0</v>
      </c>
      <c r="H383" s="776">
        <f>'[1]54.02'!G474</f>
        <v>0</v>
      </c>
      <c r="I383" s="776">
        <f>'[1]54.02'!H474</f>
        <v>0</v>
      </c>
      <c r="J383" s="776">
        <f>'[1]54.02'!I474</f>
        <v>0</v>
      </c>
      <c r="K383" s="776">
        <f>'[1]54.02'!J474</f>
        <v>0</v>
      </c>
      <c r="L383" s="777">
        <f>'[1]54.02'!K474</f>
        <v>0</v>
      </c>
      <c r="M383" s="777">
        <f>'[1]54.02'!L474</f>
        <v>0</v>
      </c>
      <c r="N383" s="777">
        <f>'[1]54.02'!M474</f>
        <v>0</v>
      </c>
      <c r="O383" s="635"/>
      <c r="P383" s="368"/>
      <c r="Q383" s="368"/>
    </row>
    <row r="384" spans="1:17" s="369" customFormat="1" ht="12.75">
      <c r="A384" s="774"/>
      <c r="B384" s="485"/>
      <c r="C384" s="775" t="s">
        <v>264</v>
      </c>
      <c r="D384" s="639">
        <v>370</v>
      </c>
      <c r="E384" s="148" t="s">
        <v>265</v>
      </c>
      <c r="F384" s="649">
        <f>'[1]54.02'!E475</f>
        <v>0</v>
      </c>
      <c r="G384" s="649">
        <f>SUM(H384:K384)</f>
        <v>0</v>
      </c>
      <c r="H384" s="776">
        <f>'[1]54.02'!G475</f>
        <v>0</v>
      </c>
      <c r="I384" s="776">
        <f>'[1]54.02'!H475</f>
        <v>0</v>
      </c>
      <c r="J384" s="776">
        <f>'[1]54.02'!I475</f>
        <v>0</v>
      </c>
      <c r="K384" s="776">
        <f>'[1]54.02'!J475</f>
        <v>0</v>
      </c>
      <c r="L384" s="777">
        <f>'[1]54.02'!K475</f>
        <v>0</v>
      </c>
      <c r="M384" s="777">
        <f>'[1]54.02'!L475</f>
        <v>0</v>
      </c>
      <c r="N384" s="777">
        <f>'[1]54.02'!M475</f>
        <v>0</v>
      </c>
      <c r="O384" s="635"/>
      <c r="P384" s="368"/>
      <c r="Q384" s="368"/>
    </row>
    <row r="385" spans="1:15" ht="12.75">
      <c r="A385" s="792" t="s">
        <v>903</v>
      </c>
      <c r="B385" s="792"/>
      <c r="C385" s="792"/>
      <c r="D385" s="639">
        <v>371</v>
      </c>
      <c r="E385" s="148"/>
      <c r="F385" s="649"/>
      <c r="G385" s="649"/>
      <c r="H385" s="649"/>
      <c r="I385" s="649"/>
      <c r="J385" s="649"/>
      <c r="K385" s="649"/>
      <c r="L385" s="650"/>
      <c r="M385" s="650"/>
      <c r="N385" s="650"/>
      <c r="O385" s="635"/>
    </row>
    <row r="386" spans="1:15" ht="12.75">
      <c r="A386" s="736"/>
      <c r="B386" s="164" t="s">
        <v>287</v>
      </c>
      <c r="C386" s="165"/>
      <c r="D386" s="639">
        <v>372</v>
      </c>
      <c r="E386" s="148" t="s">
        <v>288</v>
      </c>
      <c r="F386" s="649">
        <f>'[1]54.02 fond rezerva'!E12</f>
        <v>0</v>
      </c>
      <c r="G386" s="649">
        <f>SUM(H386:K386)</f>
        <v>0</v>
      </c>
      <c r="H386" s="649">
        <f>'[1]54.02 fond rezerva'!G12</f>
        <v>0</v>
      </c>
      <c r="I386" s="649">
        <f>'[1]54.02 fond rezerva'!H12</f>
        <v>0</v>
      </c>
      <c r="J386" s="649">
        <f>'[1]54.02 fond rezerva'!I12</f>
        <v>0</v>
      </c>
      <c r="K386" s="649">
        <f>'[1]54.02 fond rezerva'!J12</f>
        <v>0</v>
      </c>
      <c r="L386" s="650">
        <f>'[1]54.02 fond rezerva'!K12</f>
        <v>0</v>
      </c>
      <c r="M386" s="650">
        <f>'[1]54.02 fond rezerva'!L12</f>
        <v>0</v>
      </c>
      <c r="N386" s="650">
        <f>'[1]54.02 fond rezerva'!M12</f>
        <v>0</v>
      </c>
      <c r="O386" s="635"/>
    </row>
    <row r="387" spans="1:15" ht="12.75">
      <c r="A387" s="145"/>
      <c r="B387" s="165" t="s">
        <v>289</v>
      </c>
      <c r="C387" s="165"/>
      <c r="D387" s="639">
        <v>373</v>
      </c>
      <c r="E387" s="148" t="s">
        <v>290</v>
      </c>
      <c r="F387" s="649"/>
      <c r="G387" s="649">
        <f>SUM(H387:K387)</f>
        <v>0</v>
      </c>
      <c r="H387" s="649"/>
      <c r="I387" s="649"/>
      <c r="J387" s="649"/>
      <c r="K387" s="649"/>
      <c r="L387" s="650"/>
      <c r="M387" s="650"/>
      <c r="N387" s="650"/>
      <c r="O387" s="635"/>
    </row>
    <row r="388" spans="1:15" ht="12.75">
      <c r="A388" s="145"/>
      <c r="B388" s="682" t="s">
        <v>291</v>
      </c>
      <c r="C388" s="682"/>
      <c r="D388" s="639">
        <v>374</v>
      </c>
      <c r="E388" s="148" t="s">
        <v>292</v>
      </c>
      <c r="F388" s="649"/>
      <c r="G388" s="649">
        <f>SUM(H388:K388)</f>
        <v>0</v>
      </c>
      <c r="H388" s="649"/>
      <c r="I388" s="649"/>
      <c r="J388" s="649"/>
      <c r="K388" s="649"/>
      <c r="L388" s="650"/>
      <c r="M388" s="650"/>
      <c r="N388" s="650"/>
      <c r="O388" s="635"/>
    </row>
    <row r="389" spans="1:15" ht="12.75">
      <c r="A389" s="145"/>
      <c r="B389" s="165" t="s">
        <v>910</v>
      </c>
      <c r="C389" s="165"/>
      <c r="D389" s="639">
        <v>375</v>
      </c>
      <c r="E389" s="148" t="s">
        <v>293</v>
      </c>
      <c r="F389" s="649">
        <f>'[1]54.02 evid.populatiei'!E12</f>
        <v>0</v>
      </c>
      <c r="G389" s="649">
        <f>SUM(H389:K389)</f>
        <v>360</v>
      </c>
      <c r="H389" s="649">
        <f>'[1]54.02 evid.populatiei'!G12</f>
        <v>360</v>
      </c>
      <c r="I389" s="649">
        <f>'[1]54.02 evid.populatiei'!H12</f>
        <v>0</v>
      </c>
      <c r="J389" s="649">
        <f>'[1]54.02 evid.populatiei'!I12</f>
        <v>0</v>
      </c>
      <c r="K389" s="649">
        <f>'[1]54.02 evid.populatiei'!J12</f>
        <v>0</v>
      </c>
      <c r="L389" s="650">
        <f>'[1]54.02 evid.populatiei'!K12</f>
        <v>437</v>
      </c>
      <c r="M389" s="650">
        <f>'[1]54.02 evid.populatiei'!L12</f>
        <v>458</v>
      </c>
      <c r="N389" s="650">
        <f>'[1]54.02 evid.populatiei'!M12</f>
        <v>480</v>
      </c>
      <c r="O389" s="635"/>
    </row>
    <row r="390" spans="1:15" ht="12.75">
      <c r="A390" s="188"/>
      <c r="B390" s="165" t="s">
        <v>912</v>
      </c>
      <c r="C390" s="164"/>
      <c r="D390" s="639">
        <v>376</v>
      </c>
      <c r="E390" s="148" t="s">
        <v>294</v>
      </c>
      <c r="F390" s="649">
        <f>'[1]54.02 alte serv.publice'!E12</f>
        <v>0</v>
      </c>
      <c r="G390" s="649">
        <f>SUM(H390:K390)</f>
        <v>125</v>
      </c>
      <c r="H390" s="649">
        <f>'[1]54.02 alte serv.publice'!G12</f>
        <v>125</v>
      </c>
      <c r="I390" s="649">
        <f>'[1]54.02 alte serv.publice'!H12</f>
        <v>0</v>
      </c>
      <c r="J390" s="649">
        <f>'[1]54.02 alte serv.publice'!I12</f>
        <v>0</v>
      </c>
      <c r="K390" s="649">
        <f>'[1]54.02 alte serv.publice'!J12</f>
        <v>0</v>
      </c>
      <c r="L390" s="650">
        <f>'[1]54.02 alte serv.publice'!K12</f>
        <v>0</v>
      </c>
      <c r="M390" s="650">
        <f>'[1]54.02 alte serv.publice'!L12</f>
        <v>700</v>
      </c>
      <c r="N390" s="650">
        <f>'[1]54.02 alte serv.publice'!M12</f>
        <v>0</v>
      </c>
      <c r="O390" s="635"/>
    </row>
    <row r="391" spans="1:15" ht="12.75">
      <c r="A391" s="793"/>
      <c r="B391" s="796"/>
      <c r="C391" s="796"/>
      <c r="D391" s="639">
        <v>377</v>
      </c>
      <c r="E391" s="148"/>
      <c r="F391" s="649"/>
      <c r="G391" s="649"/>
      <c r="H391" s="649"/>
      <c r="I391" s="649"/>
      <c r="J391" s="649"/>
      <c r="K391" s="649"/>
      <c r="L391" s="650"/>
      <c r="M391" s="650"/>
      <c r="N391" s="650"/>
      <c r="O391" s="635"/>
    </row>
    <row r="392" spans="1:17" s="369" customFormat="1" ht="16.5" customHeight="1">
      <c r="A392" s="797" t="s">
        <v>811</v>
      </c>
      <c r="B392" s="798"/>
      <c r="C392" s="748"/>
      <c r="D392" s="639">
        <v>378</v>
      </c>
      <c r="E392" s="749" t="s">
        <v>295</v>
      </c>
      <c r="F392" s="633">
        <f aca="true" t="shared" si="175" ref="F392:N392">SUM(F393)</f>
        <v>0</v>
      </c>
      <c r="G392" s="633">
        <f t="shared" si="175"/>
        <v>17983</v>
      </c>
      <c r="H392" s="633">
        <f t="shared" si="175"/>
        <v>17983</v>
      </c>
      <c r="I392" s="633">
        <f t="shared" si="175"/>
        <v>0</v>
      </c>
      <c r="J392" s="633">
        <f t="shared" si="175"/>
        <v>0</v>
      </c>
      <c r="K392" s="633">
        <f t="shared" si="175"/>
        <v>0</v>
      </c>
      <c r="L392" s="634">
        <f t="shared" si="175"/>
        <v>16903</v>
      </c>
      <c r="M392" s="634">
        <f t="shared" si="175"/>
        <v>16140</v>
      </c>
      <c r="N392" s="634">
        <f t="shared" si="175"/>
        <v>15209</v>
      </c>
      <c r="O392" s="635"/>
      <c r="P392" s="368"/>
      <c r="Q392" s="368"/>
    </row>
    <row r="393" spans="1:17" s="369" customFormat="1" ht="12.75">
      <c r="A393" s="771" t="s">
        <v>677</v>
      </c>
      <c r="B393" s="799"/>
      <c r="C393" s="145"/>
      <c r="D393" s="639">
        <v>379</v>
      </c>
      <c r="E393" s="642" t="s">
        <v>714</v>
      </c>
      <c r="F393" s="643">
        <f aca="true" t="shared" si="176" ref="F393:N393">SUM(F394,F396)</f>
        <v>0</v>
      </c>
      <c r="G393" s="640">
        <f t="shared" si="176"/>
        <v>17983</v>
      </c>
      <c r="H393" s="640">
        <f t="shared" si="176"/>
        <v>17983</v>
      </c>
      <c r="I393" s="640">
        <f t="shared" si="176"/>
        <v>0</v>
      </c>
      <c r="J393" s="640">
        <f t="shared" si="176"/>
        <v>0</v>
      </c>
      <c r="K393" s="640">
        <f t="shared" si="176"/>
        <v>0</v>
      </c>
      <c r="L393" s="641">
        <f t="shared" si="176"/>
        <v>16903</v>
      </c>
      <c r="M393" s="641">
        <f t="shared" si="176"/>
        <v>16140</v>
      </c>
      <c r="N393" s="641">
        <f t="shared" si="176"/>
        <v>15209</v>
      </c>
      <c r="O393" s="635"/>
      <c r="P393" s="368"/>
      <c r="Q393" s="368"/>
    </row>
    <row r="394" spans="1:17" s="369" customFormat="1" ht="12.75">
      <c r="A394" s="145" t="s">
        <v>156</v>
      </c>
      <c r="B394" s="786"/>
      <c r="C394" s="786"/>
      <c r="D394" s="639">
        <v>380</v>
      </c>
      <c r="E394" s="214">
        <v>20</v>
      </c>
      <c r="F394" s="640">
        <f aca="true" t="shared" si="177" ref="F394:N394">SUM(F395)</f>
        <v>0</v>
      </c>
      <c r="G394" s="640">
        <f t="shared" si="177"/>
        <v>718</v>
      </c>
      <c r="H394" s="640">
        <f t="shared" si="177"/>
        <v>718</v>
      </c>
      <c r="I394" s="640">
        <f t="shared" si="177"/>
        <v>0</v>
      </c>
      <c r="J394" s="640">
        <f t="shared" si="177"/>
        <v>0</v>
      </c>
      <c r="K394" s="640">
        <f t="shared" si="177"/>
        <v>0</v>
      </c>
      <c r="L394" s="641">
        <f t="shared" si="177"/>
        <v>636</v>
      </c>
      <c r="M394" s="641">
        <f t="shared" si="177"/>
        <v>609</v>
      </c>
      <c r="N394" s="641">
        <f t="shared" si="177"/>
        <v>579</v>
      </c>
      <c r="O394" s="635"/>
      <c r="P394" s="368"/>
      <c r="Q394" s="368"/>
    </row>
    <row r="395" spans="1:15" ht="12.75">
      <c r="A395" s="800"/>
      <c r="B395" s="165" t="s">
        <v>296</v>
      </c>
      <c r="C395" s="165"/>
      <c r="D395" s="639">
        <v>381</v>
      </c>
      <c r="E395" s="148" t="s">
        <v>158</v>
      </c>
      <c r="F395" s="649">
        <f>'[1]55,02'!E91</f>
        <v>0</v>
      </c>
      <c r="G395" s="649">
        <f>SUM(H395:K395)</f>
        <v>718</v>
      </c>
      <c r="H395" s="649">
        <f>'[1]55,02'!G91</f>
        <v>718</v>
      </c>
      <c r="I395" s="649">
        <f>'[1]55,02'!H91</f>
        <v>0</v>
      </c>
      <c r="J395" s="649">
        <f>'[1]55,02'!I91</f>
        <v>0</v>
      </c>
      <c r="K395" s="649">
        <f>'[1]55,02'!J91</f>
        <v>0</v>
      </c>
      <c r="L395" s="650">
        <f>'[1]55,02'!K91</f>
        <v>636</v>
      </c>
      <c r="M395" s="650">
        <f>'[1]55,02'!L91</f>
        <v>609</v>
      </c>
      <c r="N395" s="650">
        <f>'[1]55,02'!M91</f>
        <v>579</v>
      </c>
      <c r="O395" s="635"/>
    </row>
    <row r="396" spans="1:17" s="369" customFormat="1" ht="12.75">
      <c r="A396" s="771" t="s">
        <v>159</v>
      </c>
      <c r="B396" s="799"/>
      <c r="C396" s="145"/>
      <c r="D396" s="639">
        <v>382</v>
      </c>
      <c r="E396" s="642">
        <v>30</v>
      </c>
      <c r="F396" s="643">
        <f aca="true" t="shared" si="178" ref="F396:N396">SUM(F397:F399)</f>
        <v>0</v>
      </c>
      <c r="G396" s="640">
        <f t="shared" si="178"/>
        <v>17265</v>
      </c>
      <c r="H396" s="640">
        <f t="shared" si="178"/>
        <v>17265</v>
      </c>
      <c r="I396" s="640">
        <f t="shared" si="178"/>
        <v>0</v>
      </c>
      <c r="J396" s="640">
        <f t="shared" si="178"/>
        <v>0</v>
      </c>
      <c r="K396" s="640">
        <f t="shared" si="178"/>
        <v>0</v>
      </c>
      <c r="L396" s="641">
        <f t="shared" si="178"/>
        <v>16267</v>
      </c>
      <c r="M396" s="641">
        <f t="shared" si="178"/>
        <v>15531</v>
      </c>
      <c r="N396" s="641">
        <f t="shared" si="178"/>
        <v>14630</v>
      </c>
      <c r="O396" s="635"/>
      <c r="P396" s="368"/>
      <c r="Q396" s="368"/>
    </row>
    <row r="397" spans="1:17" s="369" customFormat="1" ht="12.75">
      <c r="A397" s="214"/>
      <c r="B397" s="145" t="s">
        <v>297</v>
      </c>
      <c r="C397" s="785"/>
      <c r="D397" s="639">
        <v>383</v>
      </c>
      <c r="E397" s="646" t="s">
        <v>1382</v>
      </c>
      <c r="F397" s="643">
        <f>'[1]55,02'!E111</f>
        <v>0</v>
      </c>
      <c r="G397" s="640">
        <f>SUM(H397:K397)</f>
        <v>17265</v>
      </c>
      <c r="H397" s="640">
        <f>'[1]55,02'!G111</f>
        <v>17265</v>
      </c>
      <c r="I397" s="640">
        <f>'[1]55,02'!H111</f>
        <v>0</v>
      </c>
      <c r="J397" s="640">
        <f>'[1]55,02'!I111</f>
        <v>0</v>
      </c>
      <c r="K397" s="640">
        <f>'[1]55,02'!J111</f>
        <v>0</v>
      </c>
      <c r="L397" s="641">
        <f>'[1]55,02'!K111</f>
        <v>16267</v>
      </c>
      <c r="M397" s="641">
        <f>'[1]55,02'!L111</f>
        <v>15531</v>
      </c>
      <c r="N397" s="641">
        <f>'[1]55,02'!M111</f>
        <v>14630</v>
      </c>
      <c r="O397" s="635"/>
      <c r="P397" s="368"/>
      <c r="Q397" s="368"/>
    </row>
    <row r="398" spans="1:17" s="369" customFormat="1" ht="12.75">
      <c r="A398" s="214"/>
      <c r="B398" s="145" t="s">
        <v>298</v>
      </c>
      <c r="C398" s="786"/>
      <c r="D398" s="639">
        <v>384</v>
      </c>
      <c r="E398" s="642" t="s">
        <v>1644</v>
      </c>
      <c r="F398" s="643">
        <f>'[1]55,02'!E114</f>
        <v>0</v>
      </c>
      <c r="G398" s="640">
        <f>SUM(H398:K398)</f>
        <v>0</v>
      </c>
      <c r="H398" s="640">
        <f>'[1]55,02'!G114</f>
        <v>0</v>
      </c>
      <c r="I398" s="640">
        <f>'[1]55,02'!H114</f>
        <v>0</v>
      </c>
      <c r="J398" s="640">
        <f>'[1]55,02'!I114</f>
        <v>0</v>
      </c>
      <c r="K398" s="640">
        <f>'[1]55,02'!J114</f>
        <v>0</v>
      </c>
      <c r="L398" s="641">
        <f>'[1]55,02'!K114</f>
        <v>0</v>
      </c>
      <c r="M398" s="641">
        <f>'[1]55,02'!L114</f>
        <v>0</v>
      </c>
      <c r="N398" s="641">
        <f>'[1]55,02'!M114</f>
        <v>0</v>
      </c>
      <c r="O398" s="635"/>
      <c r="P398" s="368"/>
      <c r="Q398" s="368"/>
    </row>
    <row r="399" spans="1:17" s="369" customFormat="1" ht="12.75">
      <c r="A399" s="214"/>
      <c r="B399" s="736" t="s">
        <v>161</v>
      </c>
      <c r="C399" s="801"/>
      <c r="D399" s="639">
        <v>385</v>
      </c>
      <c r="E399" s="642" t="s">
        <v>162</v>
      </c>
      <c r="F399" s="643">
        <f>'[1]55,02'!E119</f>
        <v>0</v>
      </c>
      <c r="G399" s="640">
        <f>SUM(H399:K399)</f>
        <v>0</v>
      </c>
      <c r="H399" s="640">
        <f>'[1]55,02'!G119</f>
        <v>0</v>
      </c>
      <c r="I399" s="640">
        <f>'[1]55,02'!H119</f>
        <v>0</v>
      </c>
      <c r="J399" s="640">
        <f>'[1]55,02'!I119</f>
        <v>0</v>
      </c>
      <c r="K399" s="640">
        <f>'[1]55,02'!J119</f>
        <v>0</v>
      </c>
      <c r="L399" s="641">
        <f>'[1]55,02'!K119</f>
        <v>0</v>
      </c>
      <c r="M399" s="641">
        <f>'[1]55,02'!L119</f>
        <v>0</v>
      </c>
      <c r="N399" s="641">
        <f>'[1]55,02'!M119</f>
        <v>0</v>
      </c>
      <c r="O399" s="635"/>
      <c r="P399" s="368"/>
      <c r="Q399" s="368"/>
    </row>
    <row r="400" spans="1:15" ht="12.75">
      <c r="A400" s="148"/>
      <c r="B400" s="736"/>
      <c r="C400" s="802"/>
      <c r="D400" s="639">
        <v>386</v>
      </c>
      <c r="E400" s="674"/>
      <c r="F400" s="648"/>
      <c r="G400" s="649"/>
      <c r="H400" s="649"/>
      <c r="I400" s="649"/>
      <c r="J400" s="649"/>
      <c r="K400" s="649"/>
      <c r="L400" s="650"/>
      <c r="M400" s="650"/>
      <c r="N400" s="650"/>
      <c r="O400" s="635"/>
    </row>
    <row r="401" spans="1:17" s="369" customFormat="1" ht="24" customHeight="1">
      <c r="A401" s="803" t="s">
        <v>299</v>
      </c>
      <c r="B401" s="803"/>
      <c r="C401" s="803"/>
      <c r="D401" s="639">
        <v>387</v>
      </c>
      <c r="E401" s="749" t="s">
        <v>201</v>
      </c>
      <c r="F401" s="633">
        <f aca="true" t="shared" si="179" ref="F401:N401">SUM(F409:F411)</f>
        <v>0</v>
      </c>
      <c r="G401" s="633">
        <f t="shared" si="179"/>
        <v>0</v>
      </c>
      <c r="H401" s="633">
        <f t="shared" si="179"/>
        <v>0</v>
      </c>
      <c r="I401" s="633">
        <f t="shared" si="179"/>
        <v>0</v>
      </c>
      <c r="J401" s="633">
        <f t="shared" si="179"/>
        <v>0</v>
      </c>
      <c r="K401" s="633">
        <f t="shared" si="179"/>
        <v>0</v>
      </c>
      <c r="L401" s="634">
        <f t="shared" si="179"/>
        <v>0</v>
      </c>
      <c r="M401" s="634">
        <f t="shared" si="179"/>
        <v>0</v>
      </c>
      <c r="N401" s="634">
        <f t="shared" si="179"/>
        <v>0</v>
      </c>
      <c r="O401" s="635"/>
      <c r="P401" s="368"/>
      <c r="Q401" s="368"/>
    </row>
    <row r="402" spans="1:17" s="369" customFormat="1" ht="12.75">
      <c r="A402" s="771" t="s">
        <v>677</v>
      </c>
      <c r="B402" s="785"/>
      <c r="C402" s="785"/>
      <c r="D402" s="639">
        <v>388</v>
      </c>
      <c r="E402" s="642" t="s">
        <v>714</v>
      </c>
      <c r="F402" s="643">
        <f aca="true" t="shared" si="180" ref="F402:N403">SUM(F403)</f>
        <v>0</v>
      </c>
      <c r="G402" s="640">
        <f t="shared" si="180"/>
        <v>0</v>
      </c>
      <c r="H402" s="640">
        <f t="shared" si="180"/>
        <v>0</v>
      </c>
      <c r="I402" s="640">
        <f t="shared" si="180"/>
        <v>0</v>
      </c>
      <c r="J402" s="640">
        <f t="shared" si="180"/>
        <v>0</v>
      </c>
      <c r="K402" s="640">
        <f t="shared" si="180"/>
        <v>0</v>
      </c>
      <c r="L402" s="641">
        <f t="shared" si="180"/>
        <v>0</v>
      </c>
      <c r="M402" s="641">
        <f t="shared" si="180"/>
        <v>0</v>
      </c>
      <c r="N402" s="641">
        <f t="shared" si="180"/>
        <v>0</v>
      </c>
      <c r="O402" s="635"/>
      <c r="P402" s="368"/>
      <c r="Q402" s="368"/>
    </row>
    <row r="403" spans="1:17" s="369" customFormat="1" ht="12.75">
      <c r="A403" s="736" t="s">
        <v>170</v>
      </c>
      <c r="B403" s="145"/>
      <c r="C403" s="785"/>
      <c r="D403" s="639">
        <v>389</v>
      </c>
      <c r="E403" s="642" t="s">
        <v>813</v>
      </c>
      <c r="F403" s="643">
        <f t="shared" si="180"/>
        <v>0</v>
      </c>
      <c r="G403" s="640">
        <f t="shared" si="180"/>
        <v>0</v>
      </c>
      <c r="H403" s="640">
        <f t="shared" si="180"/>
        <v>0</v>
      </c>
      <c r="I403" s="640">
        <f t="shared" si="180"/>
        <v>0</v>
      </c>
      <c r="J403" s="640">
        <f t="shared" si="180"/>
        <v>0</v>
      </c>
      <c r="K403" s="640">
        <f t="shared" si="180"/>
        <v>0</v>
      </c>
      <c r="L403" s="641">
        <f t="shared" si="180"/>
        <v>0</v>
      </c>
      <c r="M403" s="641">
        <f t="shared" si="180"/>
        <v>0</v>
      </c>
      <c r="N403" s="641">
        <f t="shared" si="180"/>
        <v>0</v>
      </c>
      <c r="O403" s="635"/>
      <c r="P403" s="368"/>
      <c r="Q403" s="368"/>
    </row>
    <row r="404" spans="1:17" s="369" customFormat="1" ht="12.75">
      <c r="A404" s="214"/>
      <c r="B404" s="736" t="s">
        <v>300</v>
      </c>
      <c r="C404" s="785"/>
      <c r="D404" s="639">
        <v>390</v>
      </c>
      <c r="E404" s="214" t="s">
        <v>1413</v>
      </c>
      <c r="F404" s="640">
        <f aca="true" t="shared" si="181" ref="F404:N404">SUM(F405:F407)</f>
        <v>0</v>
      </c>
      <c r="G404" s="640">
        <f t="shared" si="181"/>
        <v>0</v>
      </c>
      <c r="H404" s="640">
        <f t="shared" si="181"/>
        <v>0</v>
      </c>
      <c r="I404" s="640">
        <f t="shared" si="181"/>
        <v>0</v>
      </c>
      <c r="J404" s="640">
        <f t="shared" si="181"/>
        <v>0</v>
      </c>
      <c r="K404" s="640">
        <f t="shared" si="181"/>
        <v>0</v>
      </c>
      <c r="L404" s="641">
        <f t="shared" si="181"/>
        <v>0</v>
      </c>
      <c r="M404" s="641">
        <f t="shared" si="181"/>
        <v>0</v>
      </c>
      <c r="N404" s="641">
        <f t="shared" si="181"/>
        <v>0</v>
      </c>
      <c r="O404" s="635"/>
      <c r="P404" s="368"/>
      <c r="Q404" s="368"/>
    </row>
    <row r="405" spans="1:15" ht="12.75" customHeight="1">
      <c r="A405" s="165"/>
      <c r="B405" s="794"/>
      <c r="C405" s="148" t="s">
        <v>301</v>
      </c>
      <c r="D405" s="639">
        <v>391</v>
      </c>
      <c r="E405" s="148" t="s">
        <v>175</v>
      </c>
      <c r="F405" s="649"/>
      <c r="G405" s="649">
        <f>SUM(H405:K405)</f>
        <v>0</v>
      </c>
      <c r="H405" s="649"/>
      <c r="I405" s="649"/>
      <c r="J405" s="649"/>
      <c r="K405" s="649"/>
      <c r="L405" s="650"/>
      <c r="M405" s="650"/>
      <c r="N405" s="650"/>
      <c r="O405" s="635"/>
    </row>
    <row r="406" spans="1:15" ht="12.75">
      <c r="A406" s="148"/>
      <c r="B406" s="794"/>
      <c r="C406" s="148" t="s">
        <v>302</v>
      </c>
      <c r="D406" s="639">
        <v>392</v>
      </c>
      <c r="E406" s="148" t="s">
        <v>177</v>
      </c>
      <c r="F406" s="649"/>
      <c r="G406" s="649">
        <f>SUM(H406:K406)</f>
        <v>0</v>
      </c>
      <c r="H406" s="649"/>
      <c r="I406" s="649"/>
      <c r="J406" s="649"/>
      <c r="K406" s="649"/>
      <c r="L406" s="650"/>
      <c r="M406" s="650"/>
      <c r="N406" s="650"/>
      <c r="O406" s="635"/>
    </row>
    <row r="407" spans="1:15" ht="12.75">
      <c r="A407" s="148"/>
      <c r="B407" s="794"/>
      <c r="C407" s="709" t="s">
        <v>303</v>
      </c>
      <c r="D407" s="639">
        <v>393</v>
      </c>
      <c r="E407" s="148" t="s">
        <v>181</v>
      </c>
      <c r="F407" s="649">
        <f>'[1]56.02'!E185</f>
        <v>0</v>
      </c>
      <c r="G407" s="649">
        <f>SUM(H407:K407)</f>
        <v>0</v>
      </c>
      <c r="H407" s="649">
        <f>'[1]56.02'!G185</f>
        <v>0</v>
      </c>
      <c r="I407" s="649">
        <f>'[1]56.02'!H185</f>
        <v>0</v>
      </c>
      <c r="J407" s="649">
        <f>'[1]56.02'!I185</f>
        <v>0</v>
      </c>
      <c r="K407" s="649">
        <f>'[1]56.02'!J185</f>
        <v>0</v>
      </c>
      <c r="L407" s="650">
        <f>'[1]56.02'!K185</f>
        <v>0</v>
      </c>
      <c r="M407" s="650">
        <f>'[1]56.02'!L185</f>
        <v>0</v>
      </c>
      <c r="N407" s="650">
        <f>'[1]56.02'!M185</f>
        <v>0</v>
      </c>
      <c r="O407" s="635"/>
    </row>
    <row r="408" spans="1:15" ht="12.75">
      <c r="A408" s="792" t="s">
        <v>903</v>
      </c>
      <c r="B408" s="792"/>
      <c r="C408" s="792"/>
      <c r="D408" s="639">
        <v>394</v>
      </c>
      <c r="E408" s="148"/>
      <c r="F408" s="649"/>
      <c r="G408" s="649"/>
      <c r="H408" s="649"/>
      <c r="I408" s="649"/>
      <c r="J408" s="649"/>
      <c r="K408" s="649"/>
      <c r="L408" s="650"/>
      <c r="M408" s="650"/>
      <c r="N408" s="650"/>
      <c r="O408" s="635"/>
    </row>
    <row r="409" spans="1:15" ht="12.75">
      <c r="A409" s="804"/>
      <c r="B409" s="682" t="s">
        <v>304</v>
      </c>
      <c r="C409" s="682"/>
      <c r="D409" s="639">
        <v>395</v>
      </c>
      <c r="E409" s="148" t="s">
        <v>305</v>
      </c>
      <c r="F409" s="649"/>
      <c r="G409" s="649">
        <f>SUM(H409:K409)</f>
        <v>0</v>
      </c>
      <c r="H409" s="649"/>
      <c r="I409" s="649"/>
      <c r="J409" s="649"/>
      <c r="K409" s="649"/>
      <c r="L409" s="650"/>
      <c r="M409" s="650"/>
      <c r="N409" s="650"/>
      <c r="O409" s="635"/>
    </row>
    <row r="410" spans="1:15" ht="12.75">
      <c r="A410" s="804"/>
      <c r="B410" s="682" t="s">
        <v>306</v>
      </c>
      <c r="C410" s="682"/>
      <c r="D410" s="639">
        <v>396</v>
      </c>
      <c r="E410" s="148" t="s">
        <v>307</v>
      </c>
      <c r="F410" s="649"/>
      <c r="G410" s="649">
        <f>SUM(H410:K410)</f>
        <v>0</v>
      </c>
      <c r="H410" s="649"/>
      <c r="I410" s="649"/>
      <c r="J410" s="649"/>
      <c r="K410" s="649"/>
      <c r="L410" s="650"/>
      <c r="M410" s="650"/>
      <c r="N410" s="650"/>
      <c r="O410" s="635"/>
    </row>
    <row r="411" spans="1:15" ht="13.5" customHeight="1">
      <c r="A411" s="804"/>
      <c r="B411" s="682" t="s">
        <v>308</v>
      </c>
      <c r="C411" s="682"/>
      <c r="D411" s="639">
        <v>397</v>
      </c>
      <c r="E411" s="148" t="s">
        <v>309</v>
      </c>
      <c r="F411" s="649">
        <f>'[1]56.02'!E12</f>
        <v>0</v>
      </c>
      <c r="G411" s="649">
        <f>SUM(H411:K411)</f>
        <v>0</v>
      </c>
      <c r="H411" s="649">
        <f>'[1]56.02'!G12</f>
        <v>0</v>
      </c>
      <c r="I411" s="649">
        <f>'[1]56.02'!H12</f>
        <v>0</v>
      </c>
      <c r="J411" s="649">
        <f>'[1]56.02'!I12</f>
        <v>0</v>
      </c>
      <c r="K411" s="649">
        <f>'[1]56.02'!J12</f>
        <v>0</v>
      </c>
      <c r="L411" s="650">
        <f>'[1]56.02'!K12</f>
        <v>0</v>
      </c>
      <c r="M411" s="650">
        <f>'[1]56.02'!L12</f>
        <v>0</v>
      </c>
      <c r="N411" s="650">
        <f>'[1]56.02'!M12</f>
        <v>0</v>
      </c>
      <c r="O411" s="635"/>
    </row>
    <row r="412" spans="1:15" ht="13.5" customHeight="1">
      <c r="A412" s="804"/>
      <c r="B412" s="709"/>
      <c r="C412" s="709"/>
      <c r="D412" s="639">
        <v>398</v>
      </c>
      <c r="E412" s="148"/>
      <c r="F412" s="649"/>
      <c r="G412" s="649"/>
      <c r="H412" s="649"/>
      <c r="I412" s="649"/>
      <c r="J412" s="649"/>
      <c r="K412" s="649"/>
      <c r="L412" s="650"/>
      <c r="M412" s="650"/>
      <c r="N412" s="650"/>
      <c r="O412" s="635"/>
    </row>
    <row r="413" spans="1:15" ht="13.5" customHeight="1">
      <c r="A413" s="805" t="s">
        <v>310</v>
      </c>
      <c r="B413" s="805"/>
      <c r="C413" s="805"/>
      <c r="D413" s="639">
        <v>399</v>
      </c>
      <c r="E413" s="806" t="s">
        <v>1425</v>
      </c>
      <c r="F413" s="807">
        <f aca="true" t="shared" si="182" ref="F413:N413">SUM(F414)</f>
        <v>0</v>
      </c>
      <c r="G413" s="633">
        <f t="shared" si="182"/>
        <v>0</v>
      </c>
      <c r="H413" s="633">
        <f t="shared" si="182"/>
        <v>0</v>
      </c>
      <c r="I413" s="633">
        <f t="shared" si="182"/>
        <v>0</v>
      </c>
      <c r="J413" s="633">
        <f t="shared" si="182"/>
        <v>0</v>
      </c>
      <c r="K413" s="633">
        <f t="shared" si="182"/>
        <v>0</v>
      </c>
      <c r="L413" s="634">
        <f t="shared" si="182"/>
        <v>0</v>
      </c>
      <c r="M413" s="634">
        <f t="shared" si="182"/>
        <v>0</v>
      </c>
      <c r="N413" s="634">
        <f t="shared" si="182"/>
        <v>0</v>
      </c>
      <c r="O413" s="635"/>
    </row>
    <row r="414" spans="1:15" ht="13.5" customHeight="1">
      <c r="A414" s="808"/>
      <c r="B414" s="718" t="s">
        <v>311</v>
      </c>
      <c r="C414" s="718"/>
      <c r="D414" s="639">
        <v>400</v>
      </c>
      <c r="E414" s="309" t="s">
        <v>1427</v>
      </c>
      <c r="F414" s="672"/>
      <c r="G414" s="649">
        <f>SUM(H414:K414)</f>
        <v>0</v>
      </c>
      <c r="H414" s="649"/>
      <c r="I414" s="649"/>
      <c r="J414" s="649"/>
      <c r="K414" s="649"/>
      <c r="L414" s="650"/>
      <c r="M414" s="650"/>
      <c r="N414" s="650"/>
      <c r="O414" s="635"/>
    </row>
    <row r="415" spans="1:15" ht="12.75">
      <c r="A415" s="793"/>
      <c r="B415" s="793"/>
      <c r="C415" s="793"/>
      <c r="D415" s="639">
        <v>401</v>
      </c>
      <c r="E415" s="148"/>
      <c r="F415" s="649"/>
      <c r="G415" s="649"/>
      <c r="H415" s="649"/>
      <c r="I415" s="649"/>
      <c r="J415" s="649"/>
      <c r="K415" s="649"/>
      <c r="L415" s="650"/>
      <c r="M415" s="650"/>
      <c r="N415" s="650"/>
      <c r="O415" s="635"/>
    </row>
    <row r="416" spans="1:17" s="369" customFormat="1" ht="12.75">
      <c r="A416" s="787" t="s">
        <v>312</v>
      </c>
      <c r="B416" s="799"/>
      <c r="C416" s="736"/>
      <c r="D416" s="639">
        <v>402</v>
      </c>
      <c r="E416" s="214" t="s">
        <v>225</v>
      </c>
      <c r="F416" s="640">
        <f aca="true" t="shared" si="183" ref="F416:N416">SUM(F417,F432)</f>
        <v>0</v>
      </c>
      <c r="G416" s="640">
        <f t="shared" si="183"/>
        <v>2250</v>
      </c>
      <c r="H416" s="640">
        <f t="shared" si="183"/>
        <v>2250</v>
      </c>
      <c r="I416" s="640">
        <f t="shared" si="183"/>
        <v>0</v>
      </c>
      <c r="J416" s="640">
        <f t="shared" si="183"/>
        <v>0</v>
      </c>
      <c r="K416" s="640">
        <f t="shared" si="183"/>
        <v>0</v>
      </c>
      <c r="L416" s="641">
        <f t="shared" si="183"/>
        <v>2511</v>
      </c>
      <c r="M416" s="641">
        <f t="shared" si="183"/>
        <v>2530</v>
      </c>
      <c r="N416" s="641">
        <f t="shared" si="183"/>
        <v>2631</v>
      </c>
      <c r="O416" s="635"/>
      <c r="P416" s="368"/>
      <c r="Q416" s="368"/>
    </row>
    <row r="417" spans="1:17" s="369" customFormat="1" ht="12.75">
      <c r="A417" s="232" t="s">
        <v>819</v>
      </c>
      <c r="B417" s="809"/>
      <c r="C417" s="232"/>
      <c r="D417" s="639">
        <v>403</v>
      </c>
      <c r="E417" s="214" t="s">
        <v>313</v>
      </c>
      <c r="F417" s="640">
        <f aca="true" t="shared" si="184" ref="F417:N417">SUM(F430)</f>
        <v>0</v>
      </c>
      <c r="G417" s="640">
        <f t="shared" si="184"/>
        <v>0</v>
      </c>
      <c r="H417" s="640">
        <f t="shared" si="184"/>
        <v>0</v>
      </c>
      <c r="I417" s="640">
        <f t="shared" si="184"/>
        <v>0</v>
      </c>
      <c r="J417" s="640">
        <f t="shared" si="184"/>
        <v>0</v>
      </c>
      <c r="K417" s="640">
        <f t="shared" si="184"/>
        <v>0</v>
      </c>
      <c r="L417" s="641">
        <f t="shared" si="184"/>
        <v>0</v>
      </c>
      <c r="M417" s="641">
        <f t="shared" si="184"/>
        <v>0</v>
      </c>
      <c r="N417" s="641">
        <f t="shared" si="184"/>
        <v>0</v>
      </c>
      <c r="O417" s="635"/>
      <c r="P417" s="368"/>
      <c r="Q417" s="368"/>
    </row>
    <row r="418" spans="1:17" s="369" customFormat="1" ht="12.75">
      <c r="A418" s="771" t="s">
        <v>314</v>
      </c>
      <c r="B418" s="785"/>
      <c r="C418" s="785"/>
      <c r="D418" s="639">
        <v>404</v>
      </c>
      <c r="E418" s="642" t="s">
        <v>714</v>
      </c>
      <c r="F418" s="643">
        <f aca="true" t="shared" si="185" ref="F418:N418">SUM(F419:F420)</f>
        <v>0</v>
      </c>
      <c r="G418" s="640">
        <f t="shared" si="185"/>
        <v>0</v>
      </c>
      <c r="H418" s="640">
        <f t="shared" si="185"/>
        <v>0</v>
      </c>
      <c r="I418" s="640">
        <f t="shared" si="185"/>
        <v>0</v>
      </c>
      <c r="J418" s="640">
        <f t="shared" si="185"/>
        <v>0</v>
      </c>
      <c r="K418" s="640">
        <f t="shared" si="185"/>
        <v>0</v>
      </c>
      <c r="L418" s="641">
        <f t="shared" si="185"/>
        <v>0</v>
      </c>
      <c r="M418" s="641">
        <f t="shared" si="185"/>
        <v>0</v>
      </c>
      <c r="N418" s="641">
        <f t="shared" si="185"/>
        <v>0</v>
      </c>
      <c r="O418" s="635"/>
      <c r="P418" s="368"/>
      <c r="Q418" s="368"/>
    </row>
    <row r="419" spans="1:17" s="369" customFormat="1" ht="12.75">
      <c r="A419" s="145" t="s">
        <v>1378</v>
      </c>
      <c r="B419" s="786"/>
      <c r="C419" s="786"/>
      <c r="D419" s="639">
        <v>405</v>
      </c>
      <c r="E419" s="642">
        <v>10</v>
      </c>
      <c r="F419" s="643"/>
      <c r="G419" s="640">
        <f>SUM(H419:K419)</f>
        <v>0</v>
      </c>
      <c r="H419" s="640"/>
      <c r="I419" s="640"/>
      <c r="J419" s="640"/>
      <c r="K419" s="640"/>
      <c r="L419" s="641"/>
      <c r="M419" s="641"/>
      <c r="N419" s="641"/>
      <c r="O419" s="635"/>
      <c r="P419" s="368"/>
      <c r="Q419" s="368"/>
    </row>
    <row r="420" spans="1:17" s="369" customFormat="1" ht="12.75">
      <c r="A420" s="145" t="s">
        <v>1379</v>
      </c>
      <c r="B420" s="786"/>
      <c r="C420" s="786"/>
      <c r="D420" s="639">
        <v>406</v>
      </c>
      <c r="E420" s="214">
        <v>20</v>
      </c>
      <c r="F420" s="640"/>
      <c r="G420" s="640">
        <f>SUM(H420:K420)</f>
        <v>0</v>
      </c>
      <c r="H420" s="640"/>
      <c r="I420" s="640"/>
      <c r="J420" s="640"/>
      <c r="K420" s="640"/>
      <c r="L420" s="641"/>
      <c r="M420" s="641"/>
      <c r="N420" s="641"/>
      <c r="O420" s="635"/>
      <c r="P420" s="368"/>
      <c r="Q420" s="368"/>
    </row>
    <row r="421" spans="1:17" s="369" customFormat="1" ht="12.75">
      <c r="A421" s="770" t="s">
        <v>676</v>
      </c>
      <c r="B421" s="785"/>
      <c r="C421" s="785"/>
      <c r="D421" s="639">
        <v>407</v>
      </c>
      <c r="E421" s="214">
        <v>70</v>
      </c>
      <c r="F421" s="640"/>
      <c r="G421" s="640">
        <f>SUM(G422)</f>
        <v>0</v>
      </c>
      <c r="H421" s="640"/>
      <c r="I421" s="640"/>
      <c r="J421" s="640"/>
      <c r="K421" s="640"/>
      <c r="L421" s="641"/>
      <c r="M421" s="641"/>
      <c r="N421" s="641"/>
      <c r="O421" s="635"/>
      <c r="P421" s="368"/>
      <c r="Q421" s="368"/>
    </row>
    <row r="422" spans="1:17" s="369" customFormat="1" ht="12.75">
      <c r="A422" s="684" t="s">
        <v>1384</v>
      </c>
      <c r="B422" s="736"/>
      <c r="C422" s="785"/>
      <c r="D422" s="639">
        <v>408</v>
      </c>
      <c r="E422" s="214">
        <v>71</v>
      </c>
      <c r="F422" s="640">
        <f aca="true" t="shared" si="186" ref="F422:N422">SUM(F423,F428)</f>
        <v>0</v>
      </c>
      <c r="G422" s="640">
        <f t="shared" si="186"/>
        <v>0</v>
      </c>
      <c r="H422" s="640">
        <f t="shared" si="186"/>
        <v>0</v>
      </c>
      <c r="I422" s="640">
        <f t="shared" si="186"/>
        <v>0</v>
      </c>
      <c r="J422" s="640">
        <f t="shared" si="186"/>
        <v>0</v>
      </c>
      <c r="K422" s="640">
        <f t="shared" si="186"/>
        <v>0</v>
      </c>
      <c r="L422" s="641">
        <f t="shared" si="186"/>
        <v>0</v>
      </c>
      <c r="M422" s="641">
        <f t="shared" si="186"/>
        <v>0</v>
      </c>
      <c r="N422" s="641">
        <f t="shared" si="186"/>
        <v>0</v>
      </c>
      <c r="O422" s="635"/>
      <c r="P422" s="368"/>
      <c r="Q422" s="368"/>
    </row>
    <row r="423" spans="1:17" s="369" customFormat="1" ht="12.75">
      <c r="A423" s="214"/>
      <c r="B423" s="736" t="s">
        <v>1395</v>
      </c>
      <c r="C423" s="785"/>
      <c r="D423" s="639">
        <v>409</v>
      </c>
      <c r="E423" s="214" t="s">
        <v>1254</v>
      </c>
      <c r="F423" s="640">
        <f aca="true" t="shared" si="187" ref="F423:N423">SUM(F424:F427)</f>
        <v>0</v>
      </c>
      <c r="G423" s="640">
        <f t="shared" si="187"/>
        <v>0</v>
      </c>
      <c r="H423" s="640">
        <f t="shared" si="187"/>
        <v>0</v>
      </c>
      <c r="I423" s="640">
        <f t="shared" si="187"/>
        <v>0</v>
      </c>
      <c r="J423" s="640">
        <f t="shared" si="187"/>
        <v>0</v>
      </c>
      <c r="K423" s="640">
        <f t="shared" si="187"/>
        <v>0</v>
      </c>
      <c r="L423" s="641">
        <f t="shared" si="187"/>
        <v>0</v>
      </c>
      <c r="M423" s="641">
        <f t="shared" si="187"/>
        <v>0</v>
      </c>
      <c r="N423" s="641">
        <f t="shared" si="187"/>
        <v>0</v>
      </c>
      <c r="O423" s="635"/>
      <c r="P423" s="368"/>
      <c r="Q423" s="368"/>
    </row>
    <row r="424" spans="1:15" ht="12.75">
      <c r="A424" s="148"/>
      <c r="B424" s="736"/>
      <c r="C424" s="164" t="s">
        <v>1255</v>
      </c>
      <c r="D424" s="639">
        <v>410</v>
      </c>
      <c r="E424" s="165" t="s">
        <v>1256</v>
      </c>
      <c r="F424" s="722"/>
      <c r="G424" s="649">
        <f>SUM(H424:K424)</f>
        <v>0</v>
      </c>
      <c r="H424" s="649"/>
      <c r="I424" s="649"/>
      <c r="J424" s="649"/>
      <c r="K424" s="649"/>
      <c r="L424" s="650"/>
      <c r="M424" s="650"/>
      <c r="N424" s="650"/>
      <c r="O424" s="635"/>
    </row>
    <row r="425" spans="1:15" ht="16.5" customHeight="1">
      <c r="A425" s="148"/>
      <c r="B425" s="736"/>
      <c r="C425" s="709" t="s">
        <v>1257</v>
      </c>
      <c r="D425" s="639">
        <v>411</v>
      </c>
      <c r="E425" s="165" t="s">
        <v>1258</v>
      </c>
      <c r="F425" s="722"/>
      <c r="G425" s="649">
        <f>SUM(H425:K425)</f>
        <v>0</v>
      </c>
      <c r="H425" s="649"/>
      <c r="I425" s="649"/>
      <c r="J425" s="649"/>
      <c r="K425" s="649"/>
      <c r="L425" s="650"/>
      <c r="M425" s="650"/>
      <c r="N425" s="650"/>
      <c r="O425" s="635"/>
    </row>
    <row r="426" spans="1:15" ht="12.75">
      <c r="A426" s="148"/>
      <c r="B426" s="736"/>
      <c r="C426" s="165" t="s">
        <v>1259</v>
      </c>
      <c r="D426" s="639">
        <v>412</v>
      </c>
      <c r="E426" s="165" t="s">
        <v>1260</v>
      </c>
      <c r="F426" s="722"/>
      <c r="G426" s="649">
        <f>SUM(H426:K426)</f>
        <v>0</v>
      </c>
      <c r="H426" s="649"/>
      <c r="I426" s="649"/>
      <c r="J426" s="649"/>
      <c r="K426" s="649"/>
      <c r="L426" s="650"/>
      <c r="M426" s="650"/>
      <c r="N426" s="650"/>
      <c r="O426" s="635"/>
    </row>
    <row r="427" spans="1:15" ht="12.75">
      <c r="A427" s="148"/>
      <c r="B427" s="736"/>
      <c r="C427" s="165" t="s">
        <v>1261</v>
      </c>
      <c r="D427" s="639">
        <v>413</v>
      </c>
      <c r="E427" s="165" t="s">
        <v>1262</v>
      </c>
      <c r="F427" s="722"/>
      <c r="G427" s="649">
        <f>SUM(H427:K427)</f>
        <v>0</v>
      </c>
      <c r="H427" s="649"/>
      <c r="I427" s="649"/>
      <c r="J427" s="649"/>
      <c r="K427" s="649"/>
      <c r="L427" s="650"/>
      <c r="M427" s="650"/>
      <c r="N427" s="650"/>
      <c r="O427" s="635"/>
    </row>
    <row r="428" spans="1:17" s="369" customFormat="1" ht="12.75">
      <c r="A428" s="214"/>
      <c r="B428" s="233" t="s">
        <v>277</v>
      </c>
      <c r="C428" s="233"/>
      <c r="D428" s="639">
        <v>414</v>
      </c>
      <c r="E428" s="145" t="s">
        <v>1387</v>
      </c>
      <c r="F428" s="772"/>
      <c r="G428" s="640">
        <f>SUM(H428:K428)</f>
        <v>0</v>
      </c>
      <c r="H428" s="640"/>
      <c r="I428" s="640"/>
      <c r="J428" s="640"/>
      <c r="K428" s="640"/>
      <c r="L428" s="641"/>
      <c r="M428" s="641"/>
      <c r="N428" s="641"/>
      <c r="O428" s="635"/>
      <c r="P428" s="368"/>
      <c r="Q428" s="368"/>
    </row>
    <row r="429" spans="1:15" ht="12.75">
      <c r="A429" s="792" t="s">
        <v>903</v>
      </c>
      <c r="B429" s="792"/>
      <c r="C429" s="792"/>
      <c r="D429" s="639">
        <v>415</v>
      </c>
      <c r="E429" s="148"/>
      <c r="F429" s="649"/>
      <c r="G429" s="649"/>
      <c r="H429" s="649"/>
      <c r="I429" s="649"/>
      <c r="J429" s="649"/>
      <c r="K429" s="649"/>
      <c r="L429" s="650"/>
      <c r="M429" s="650"/>
      <c r="N429" s="650"/>
      <c r="O429" s="635"/>
    </row>
    <row r="430" spans="1:15" ht="12.75">
      <c r="A430" s="165"/>
      <c r="B430" s="165" t="s">
        <v>918</v>
      </c>
      <c r="C430" s="165"/>
      <c r="D430" s="639">
        <v>416</v>
      </c>
      <c r="E430" s="148" t="s">
        <v>315</v>
      </c>
      <c r="F430" s="649"/>
      <c r="G430" s="649">
        <f>SUM(H430:K430)</f>
        <v>0</v>
      </c>
      <c r="H430" s="649"/>
      <c r="I430" s="649"/>
      <c r="J430" s="649"/>
      <c r="K430" s="649"/>
      <c r="L430" s="650"/>
      <c r="M430" s="650"/>
      <c r="N430" s="650"/>
      <c r="O430" s="635"/>
    </row>
    <row r="431" spans="1:15" ht="12.75">
      <c r="A431" s="793"/>
      <c r="B431" s="793"/>
      <c r="C431" s="793"/>
      <c r="D431" s="639">
        <v>417</v>
      </c>
      <c r="E431" s="148"/>
      <c r="F431" s="649"/>
      <c r="G431" s="649"/>
      <c r="H431" s="649"/>
      <c r="I431" s="649"/>
      <c r="J431" s="649"/>
      <c r="K431" s="649"/>
      <c r="L431" s="650"/>
      <c r="M431" s="650"/>
      <c r="N431" s="650"/>
      <c r="O431" s="635"/>
    </row>
    <row r="432" spans="1:17" s="369" customFormat="1" ht="16.5" customHeight="1">
      <c r="A432" s="810" t="s">
        <v>316</v>
      </c>
      <c r="B432" s="811"/>
      <c r="C432" s="797"/>
      <c r="D432" s="639">
        <v>418</v>
      </c>
      <c r="E432" s="749" t="s">
        <v>317</v>
      </c>
      <c r="F432" s="633">
        <f aca="true" t="shared" si="188" ref="F432:N432">SUM(F456,F458:F459)</f>
        <v>0</v>
      </c>
      <c r="G432" s="633">
        <f t="shared" si="188"/>
        <v>2250</v>
      </c>
      <c r="H432" s="633">
        <f t="shared" si="188"/>
        <v>2250</v>
      </c>
      <c r="I432" s="633">
        <f t="shared" si="188"/>
        <v>0</v>
      </c>
      <c r="J432" s="633">
        <f t="shared" si="188"/>
        <v>0</v>
      </c>
      <c r="K432" s="633">
        <f t="shared" si="188"/>
        <v>0</v>
      </c>
      <c r="L432" s="634">
        <f t="shared" si="188"/>
        <v>2511</v>
      </c>
      <c r="M432" s="634">
        <f t="shared" si="188"/>
        <v>2530</v>
      </c>
      <c r="N432" s="634">
        <f t="shared" si="188"/>
        <v>2631</v>
      </c>
      <c r="O432" s="635"/>
      <c r="P432" s="368"/>
      <c r="Q432" s="368"/>
    </row>
    <row r="433" spans="1:17" s="369" customFormat="1" ht="12.75">
      <c r="A433" s="736" t="s">
        <v>679</v>
      </c>
      <c r="B433" s="785"/>
      <c r="C433" s="785"/>
      <c r="D433" s="639">
        <v>419</v>
      </c>
      <c r="E433" s="642" t="s">
        <v>714</v>
      </c>
      <c r="F433" s="643">
        <f aca="true" t="shared" si="189" ref="F433:N433">SUM(F434:F436,F439)</f>
        <v>0</v>
      </c>
      <c r="G433" s="640">
        <f t="shared" si="189"/>
        <v>1922</v>
      </c>
      <c r="H433" s="640">
        <f t="shared" si="189"/>
        <v>1922</v>
      </c>
      <c r="I433" s="640">
        <f t="shared" si="189"/>
        <v>0</v>
      </c>
      <c r="J433" s="640">
        <f t="shared" si="189"/>
        <v>0</v>
      </c>
      <c r="K433" s="640">
        <f t="shared" si="189"/>
        <v>0</v>
      </c>
      <c r="L433" s="641">
        <f t="shared" si="189"/>
        <v>2276</v>
      </c>
      <c r="M433" s="641">
        <f t="shared" si="189"/>
        <v>2360</v>
      </c>
      <c r="N433" s="641">
        <f t="shared" si="189"/>
        <v>2481</v>
      </c>
      <c r="O433" s="635"/>
      <c r="P433" s="368"/>
      <c r="Q433" s="368"/>
    </row>
    <row r="434" spans="1:17" s="369" customFormat="1" ht="12.75">
      <c r="A434" s="145" t="s">
        <v>1378</v>
      </c>
      <c r="B434" s="786"/>
      <c r="C434" s="786"/>
      <c r="D434" s="639">
        <v>420</v>
      </c>
      <c r="E434" s="642">
        <v>10</v>
      </c>
      <c r="F434" s="643">
        <f>'[1]61.02'!E14</f>
        <v>0</v>
      </c>
      <c r="G434" s="640">
        <f>SUM(H434:K434)</f>
        <v>1422</v>
      </c>
      <c r="H434" s="640">
        <f>'[1]61.02'!G14</f>
        <v>1422</v>
      </c>
      <c r="I434" s="640">
        <f>'[1]61.02'!H14</f>
        <v>0</v>
      </c>
      <c r="J434" s="640">
        <f>'[1]61.02'!I14</f>
        <v>0</v>
      </c>
      <c r="K434" s="640">
        <f>'[1]61.02'!J14</f>
        <v>0</v>
      </c>
      <c r="L434" s="641">
        <f>'[1]61.02'!K14</f>
        <v>1690</v>
      </c>
      <c r="M434" s="641">
        <f>'[1]61.02'!L14</f>
        <v>1742</v>
      </c>
      <c r="N434" s="641">
        <f>'[1]61.02'!M14</f>
        <v>1828</v>
      </c>
      <c r="O434" s="635"/>
      <c r="P434" s="368"/>
      <c r="Q434" s="368"/>
    </row>
    <row r="435" spans="1:17" s="369" customFormat="1" ht="12.75">
      <c r="A435" s="145" t="s">
        <v>1379</v>
      </c>
      <c r="B435" s="786"/>
      <c r="C435" s="786"/>
      <c r="D435" s="639">
        <v>421</v>
      </c>
      <c r="E435" s="214">
        <v>20</v>
      </c>
      <c r="F435" s="640">
        <f>'[1]61.02'!E49</f>
        <v>0</v>
      </c>
      <c r="G435" s="640">
        <f>SUM(H435:K435)</f>
        <v>500</v>
      </c>
      <c r="H435" s="640">
        <f>'[1]61.02'!G49</f>
        <v>500</v>
      </c>
      <c r="I435" s="640">
        <f>'[1]61.02'!H49</f>
        <v>0</v>
      </c>
      <c r="J435" s="640">
        <f>'[1]61.02'!I49</f>
        <v>0</v>
      </c>
      <c r="K435" s="640">
        <f>'[1]61.02'!J49</f>
        <v>0</v>
      </c>
      <c r="L435" s="641">
        <f>'[1]61.02'!K49</f>
        <v>586</v>
      </c>
      <c r="M435" s="641">
        <f>'[1]61.02'!L49</f>
        <v>618</v>
      </c>
      <c r="N435" s="641">
        <f>'[1]61.02'!M49</f>
        <v>653</v>
      </c>
      <c r="O435" s="635"/>
      <c r="P435" s="368"/>
      <c r="Q435" s="368"/>
    </row>
    <row r="436" spans="1:17" s="369" customFormat="1" ht="12.75">
      <c r="A436" s="736" t="s">
        <v>170</v>
      </c>
      <c r="B436" s="145"/>
      <c r="C436" s="785"/>
      <c r="D436" s="639">
        <v>422</v>
      </c>
      <c r="E436" s="642" t="s">
        <v>813</v>
      </c>
      <c r="F436" s="643">
        <f aca="true" t="shared" si="190" ref="F436:N437">SUM(F437)</f>
        <v>0</v>
      </c>
      <c r="G436" s="640">
        <f t="shared" si="190"/>
        <v>0</v>
      </c>
      <c r="H436" s="640">
        <f t="shared" si="190"/>
        <v>0</v>
      </c>
      <c r="I436" s="640">
        <f t="shared" si="190"/>
        <v>0</v>
      </c>
      <c r="J436" s="640">
        <f t="shared" si="190"/>
        <v>0</v>
      </c>
      <c r="K436" s="640">
        <f t="shared" si="190"/>
        <v>0</v>
      </c>
      <c r="L436" s="641">
        <f t="shared" si="190"/>
        <v>0</v>
      </c>
      <c r="M436" s="641">
        <f t="shared" si="190"/>
        <v>0</v>
      </c>
      <c r="N436" s="641">
        <f t="shared" si="190"/>
        <v>0</v>
      </c>
      <c r="O436" s="635"/>
      <c r="P436" s="368"/>
      <c r="Q436" s="368"/>
    </row>
    <row r="437" spans="1:17" s="369" customFormat="1" ht="12.75">
      <c r="A437" s="214"/>
      <c r="B437" s="736" t="s">
        <v>1412</v>
      </c>
      <c r="C437" s="785"/>
      <c r="D437" s="639">
        <v>423</v>
      </c>
      <c r="E437" s="642" t="s">
        <v>1413</v>
      </c>
      <c r="F437" s="643">
        <f t="shared" si="190"/>
        <v>0</v>
      </c>
      <c r="G437" s="640">
        <f t="shared" si="190"/>
        <v>0</v>
      </c>
      <c r="H437" s="640">
        <f t="shared" si="190"/>
        <v>0</v>
      </c>
      <c r="I437" s="640">
        <f t="shared" si="190"/>
        <v>0</v>
      </c>
      <c r="J437" s="640">
        <f t="shared" si="190"/>
        <v>0</v>
      </c>
      <c r="K437" s="640">
        <f t="shared" si="190"/>
        <v>0</v>
      </c>
      <c r="L437" s="641">
        <f t="shared" si="190"/>
        <v>0</v>
      </c>
      <c r="M437" s="641">
        <f t="shared" si="190"/>
        <v>0</v>
      </c>
      <c r="N437" s="641">
        <f t="shared" si="190"/>
        <v>0</v>
      </c>
      <c r="O437" s="635"/>
      <c r="P437" s="368"/>
      <c r="Q437" s="368"/>
    </row>
    <row r="438" spans="1:15" ht="12.75">
      <c r="A438" s="148"/>
      <c r="B438" s="148"/>
      <c r="C438" s="148" t="s">
        <v>273</v>
      </c>
      <c r="D438" s="639">
        <v>424</v>
      </c>
      <c r="E438" s="674" t="s">
        <v>1415</v>
      </c>
      <c r="F438" s="648">
        <f>'[1]61.02'!E155</f>
        <v>0</v>
      </c>
      <c r="G438" s="649">
        <f>SUM(H438:K438)</f>
        <v>0</v>
      </c>
      <c r="H438" s="649">
        <f>'[1]61.02'!G155</f>
        <v>0</v>
      </c>
      <c r="I438" s="649">
        <f>'[1]61.02'!H155</f>
        <v>0</v>
      </c>
      <c r="J438" s="649">
        <f>'[1]61.02'!I155</f>
        <v>0</v>
      </c>
      <c r="K438" s="649">
        <f>'[1]61.02'!J155</f>
        <v>0</v>
      </c>
      <c r="L438" s="650">
        <f>'[1]61.02'!K155</f>
        <v>0</v>
      </c>
      <c r="M438" s="650">
        <f>'[1]61.02'!L155</f>
        <v>0</v>
      </c>
      <c r="N438" s="650">
        <f>'[1]61.02'!M155</f>
        <v>0</v>
      </c>
      <c r="O438" s="635"/>
    </row>
    <row r="439" spans="1:15" ht="15">
      <c r="A439" s="437" t="s">
        <v>274</v>
      </c>
      <c r="B439" s="736"/>
      <c r="C439" s="164"/>
      <c r="D439" s="639">
        <v>425</v>
      </c>
      <c r="E439" s="787" t="s">
        <v>821</v>
      </c>
      <c r="F439" s="788">
        <f aca="true" t="shared" si="191" ref="F439:N439">SUM(F440)</f>
        <v>0</v>
      </c>
      <c r="G439" s="640">
        <f t="shared" si="191"/>
        <v>0</v>
      </c>
      <c r="H439" s="640">
        <f t="shared" si="191"/>
        <v>0</v>
      </c>
      <c r="I439" s="640">
        <f t="shared" si="191"/>
        <v>0</v>
      </c>
      <c r="J439" s="640">
        <f t="shared" si="191"/>
        <v>0</v>
      </c>
      <c r="K439" s="640">
        <f t="shared" si="191"/>
        <v>0</v>
      </c>
      <c r="L439" s="641">
        <f t="shared" si="191"/>
        <v>0</v>
      </c>
      <c r="M439" s="641">
        <f t="shared" si="191"/>
        <v>0</v>
      </c>
      <c r="N439" s="641">
        <f t="shared" si="191"/>
        <v>0</v>
      </c>
      <c r="O439" s="635"/>
    </row>
    <row r="440" spans="1:15" ht="12.75">
      <c r="A440" s="736"/>
      <c r="B440" s="145" t="s">
        <v>275</v>
      </c>
      <c r="C440" s="164"/>
      <c r="D440" s="639">
        <v>426</v>
      </c>
      <c r="E440" s="787" t="s">
        <v>1425</v>
      </c>
      <c r="F440" s="788">
        <f aca="true" t="shared" si="192" ref="F440:N440">SUM(F441:F442)</f>
        <v>0</v>
      </c>
      <c r="G440" s="640">
        <f t="shared" si="192"/>
        <v>0</v>
      </c>
      <c r="H440" s="640">
        <f t="shared" si="192"/>
        <v>0</v>
      </c>
      <c r="I440" s="640">
        <f t="shared" si="192"/>
        <v>0</v>
      </c>
      <c r="J440" s="640">
        <f t="shared" si="192"/>
        <v>0</v>
      </c>
      <c r="K440" s="640">
        <f t="shared" si="192"/>
        <v>0</v>
      </c>
      <c r="L440" s="641">
        <f t="shared" si="192"/>
        <v>0</v>
      </c>
      <c r="M440" s="641">
        <f t="shared" si="192"/>
        <v>0</v>
      </c>
      <c r="N440" s="641">
        <f t="shared" si="192"/>
        <v>0</v>
      </c>
      <c r="O440" s="635"/>
    </row>
    <row r="441" spans="1:15" ht="12.75">
      <c r="A441" s="736"/>
      <c r="B441" s="736"/>
      <c r="C441" s="165" t="s">
        <v>218</v>
      </c>
      <c r="D441" s="639">
        <v>427</v>
      </c>
      <c r="E441" s="766" t="s">
        <v>219</v>
      </c>
      <c r="F441" s="767">
        <f>'[1]61.02'!E398</f>
        <v>0</v>
      </c>
      <c r="G441" s="649">
        <f>SUM(H441:K441)</f>
        <v>0</v>
      </c>
      <c r="H441" s="649">
        <f>'[1]61.02'!G398</f>
        <v>0</v>
      </c>
      <c r="I441" s="649">
        <f>'[1]61.02'!H398</f>
        <v>0</v>
      </c>
      <c r="J441" s="649">
        <f>'[1]61.02'!I398</f>
        <v>0</v>
      </c>
      <c r="K441" s="649">
        <f>'[1]61.02'!J398</f>
        <v>0</v>
      </c>
      <c r="L441" s="650">
        <f>'[1]61.02'!K398</f>
        <v>0</v>
      </c>
      <c r="M441" s="650">
        <f>'[1]61.02'!L398</f>
        <v>0</v>
      </c>
      <c r="N441" s="650">
        <f>'[1]61.02'!M398</f>
        <v>0</v>
      </c>
      <c r="O441" s="635"/>
    </row>
    <row r="442" spans="1:15" ht="12.75">
      <c r="A442" s="736"/>
      <c r="B442" s="736"/>
      <c r="C442" s="165" t="s">
        <v>220</v>
      </c>
      <c r="D442" s="639">
        <v>428</v>
      </c>
      <c r="E442" s="766" t="s">
        <v>221</v>
      </c>
      <c r="F442" s="767">
        <f>'[1]61.02'!E399</f>
        <v>0</v>
      </c>
      <c r="G442" s="649">
        <f>SUM(H442:K442)</f>
        <v>0</v>
      </c>
      <c r="H442" s="649">
        <f>'[1]61.02'!G399</f>
        <v>0</v>
      </c>
      <c r="I442" s="649">
        <f>'[1]61.02'!H399</f>
        <v>0</v>
      </c>
      <c r="J442" s="649">
        <f>'[1]61.02'!I399</f>
        <v>0</v>
      </c>
      <c r="K442" s="649">
        <f>'[1]61.02'!J399</f>
        <v>0</v>
      </c>
      <c r="L442" s="650">
        <f>'[1]61.02'!K399</f>
        <v>0</v>
      </c>
      <c r="M442" s="650">
        <f>'[1]61.02'!L399</f>
        <v>0</v>
      </c>
      <c r="N442" s="650">
        <f>'[1]61.02'!M399</f>
        <v>0</v>
      </c>
      <c r="O442" s="635"/>
    </row>
    <row r="443" spans="1:17" s="369" customFormat="1" ht="12.75">
      <c r="A443" s="770" t="s">
        <v>676</v>
      </c>
      <c r="B443" s="785"/>
      <c r="C443" s="785"/>
      <c r="D443" s="639">
        <v>429</v>
      </c>
      <c r="E443" s="214">
        <v>70</v>
      </c>
      <c r="F443" s="640">
        <f aca="true" t="shared" si="193" ref="F443:N443">SUM(F444)</f>
        <v>0</v>
      </c>
      <c r="G443" s="640">
        <f t="shared" si="193"/>
        <v>328</v>
      </c>
      <c r="H443" s="640">
        <f t="shared" si="193"/>
        <v>328</v>
      </c>
      <c r="I443" s="640">
        <f t="shared" si="193"/>
        <v>0</v>
      </c>
      <c r="J443" s="640">
        <f t="shared" si="193"/>
        <v>0</v>
      </c>
      <c r="K443" s="640">
        <f t="shared" si="193"/>
        <v>0</v>
      </c>
      <c r="L443" s="641">
        <f t="shared" si="193"/>
        <v>235</v>
      </c>
      <c r="M443" s="641">
        <f t="shared" si="193"/>
        <v>170</v>
      </c>
      <c r="N443" s="641">
        <f t="shared" si="193"/>
        <v>150</v>
      </c>
      <c r="O443" s="635"/>
      <c r="P443" s="368"/>
      <c r="Q443" s="368"/>
    </row>
    <row r="444" spans="1:17" s="369" customFormat="1" ht="12.75">
      <c r="A444" s="684" t="s">
        <v>1384</v>
      </c>
      <c r="B444" s="736"/>
      <c r="C444" s="785"/>
      <c r="D444" s="639">
        <v>430</v>
      </c>
      <c r="E444" s="214">
        <v>71</v>
      </c>
      <c r="F444" s="640">
        <f aca="true" t="shared" si="194" ref="F444:N444">SUM(F445,F450)</f>
        <v>0</v>
      </c>
      <c r="G444" s="640">
        <f t="shared" si="194"/>
        <v>328</v>
      </c>
      <c r="H444" s="640">
        <f t="shared" si="194"/>
        <v>328</v>
      </c>
      <c r="I444" s="640">
        <f t="shared" si="194"/>
        <v>0</v>
      </c>
      <c r="J444" s="640">
        <f t="shared" si="194"/>
        <v>0</v>
      </c>
      <c r="K444" s="640">
        <f t="shared" si="194"/>
        <v>0</v>
      </c>
      <c r="L444" s="641">
        <f t="shared" si="194"/>
        <v>235</v>
      </c>
      <c r="M444" s="641">
        <f t="shared" si="194"/>
        <v>170</v>
      </c>
      <c r="N444" s="641">
        <f t="shared" si="194"/>
        <v>150</v>
      </c>
      <c r="O444" s="635"/>
      <c r="P444" s="368"/>
      <c r="Q444" s="368"/>
    </row>
    <row r="445" spans="1:17" s="369" customFormat="1" ht="12.75">
      <c r="A445" s="214"/>
      <c r="B445" s="736" t="s">
        <v>1395</v>
      </c>
      <c r="C445" s="785"/>
      <c r="D445" s="639">
        <v>431</v>
      </c>
      <c r="E445" s="214" t="s">
        <v>1254</v>
      </c>
      <c r="F445" s="640">
        <f aca="true" t="shared" si="195" ref="F445:N445">SUM(F446:F449)</f>
        <v>0</v>
      </c>
      <c r="G445" s="640">
        <f t="shared" si="195"/>
        <v>328</v>
      </c>
      <c r="H445" s="640">
        <f t="shared" si="195"/>
        <v>328</v>
      </c>
      <c r="I445" s="640">
        <f t="shared" si="195"/>
        <v>0</v>
      </c>
      <c r="J445" s="640">
        <f t="shared" si="195"/>
        <v>0</v>
      </c>
      <c r="K445" s="640">
        <f t="shared" si="195"/>
        <v>0</v>
      </c>
      <c r="L445" s="641">
        <f t="shared" si="195"/>
        <v>235</v>
      </c>
      <c r="M445" s="641">
        <f t="shared" si="195"/>
        <v>170</v>
      </c>
      <c r="N445" s="641">
        <f t="shared" si="195"/>
        <v>150</v>
      </c>
      <c r="O445" s="635"/>
      <c r="P445" s="368"/>
      <c r="Q445" s="368"/>
    </row>
    <row r="446" spans="1:15" ht="12.75">
      <c r="A446" s="148"/>
      <c r="B446" s="736"/>
      <c r="C446" s="164" t="s">
        <v>1255</v>
      </c>
      <c r="D446" s="639">
        <v>432</v>
      </c>
      <c r="E446" s="165" t="s">
        <v>1256</v>
      </c>
      <c r="F446" s="722">
        <f>'[1]61.02'!E436</f>
        <v>0</v>
      </c>
      <c r="G446" s="649">
        <f>SUM(H446:K446)</f>
        <v>0</v>
      </c>
      <c r="H446" s="649">
        <f>'[1]61.02'!G436</f>
        <v>0</v>
      </c>
      <c r="I446" s="649">
        <f>'[1]61.02'!H436</f>
        <v>0</v>
      </c>
      <c r="J446" s="649">
        <f>'[1]61.02'!I436</f>
        <v>0</v>
      </c>
      <c r="K446" s="649">
        <f>'[1]61.02'!J436</f>
        <v>0</v>
      </c>
      <c r="L446" s="650">
        <f>'[1]61.02'!K436</f>
        <v>0</v>
      </c>
      <c r="M446" s="650">
        <f>'[1]61.02'!L436</f>
        <v>0</v>
      </c>
      <c r="N446" s="650">
        <f>'[1]61.02'!M436</f>
        <v>0</v>
      </c>
      <c r="O446" s="635"/>
    </row>
    <row r="447" spans="1:15" ht="14.25" customHeight="1">
      <c r="A447" s="148"/>
      <c r="B447" s="736"/>
      <c r="C447" s="709" t="s">
        <v>1257</v>
      </c>
      <c r="D447" s="639">
        <v>433</v>
      </c>
      <c r="E447" s="165" t="s">
        <v>1258</v>
      </c>
      <c r="F447" s="722">
        <f>'[1]61.02'!E437</f>
        <v>0</v>
      </c>
      <c r="G447" s="649">
        <f>SUM(H447:K447)</f>
        <v>0</v>
      </c>
      <c r="H447" s="649">
        <f>'[1]61.02'!G437</f>
        <v>0</v>
      </c>
      <c r="I447" s="649">
        <f>'[1]61.02'!H437</f>
        <v>0</v>
      </c>
      <c r="J447" s="649">
        <f>'[1]61.02'!I437</f>
        <v>0</v>
      </c>
      <c r="K447" s="649">
        <f>'[1]61.02'!J437</f>
        <v>0</v>
      </c>
      <c r="L447" s="650">
        <f>'[1]61.02'!K437</f>
        <v>0</v>
      </c>
      <c r="M447" s="650">
        <f>'[1]61.02'!L437</f>
        <v>0</v>
      </c>
      <c r="N447" s="650">
        <f>'[1]61.02'!M437</f>
        <v>0</v>
      </c>
      <c r="O447" s="635"/>
    </row>
    <row r="448" spans="1:15" ht="12.75">
      <c r="A448" s="148"/>
      <c r="B448" s="736"/>
      <c r="C448" s="165" t="s">
        <v>1259</v>
      </c>
      <c r="D448" s="639">
        <v>434</v>
      </c>
      <c r="E448" s="165" t="s">
        <v>1260</v>
      </c>
      <c r="F448" s="722">
        <f>'[1]61.02'!E438</f>
        <v>0</v>
      </c>
      <c r="G448" s="649">
        <f>SUM(H448:K448)</f>
        <v>0</v>
      </c>
      <c r="H448" s="649">
        <f>'[1]61.02'!G438</f>
        <v>0</v>
      </c>
      <c r="I448" s="649">
        <f>'[1]61.02'!H438</f>
        <v>0</v>
      </c>
      <c r="J448" s="649">
        <f>'[1]61.02'!I438</f>
        <v>0</v>
      </c>
      <c r="K448" s="649">
        <f>'[1]61.02'!J438</f>
        <v>0</v>
      </c>
      <c r="L448" s="650">
        <f>'[1]61.02'!K438</f>
        <v>0</v>
      </c>
      <c r="M448" s="650">
        <f>'[1]61.02'!L438</f>
        <v>0</v>
      </c>
      <c r="N448" s="650">
        <f>'[1]61.02'!M438</f>
        <v>0</v>
      </c>
      <c r="O448" s="635"/>
    </row>
    <row r="449" spans="1:15" ht="12.75">
      <c r="A449" s="148"/>
      <c r="B449" s="736"/>
      <c r="C449" s="165" t="s">
        <v>1261</v>
      </c>
      <c r="D449" s="639">
        <v>435</v>
      </c>
      <c r="E449" s="165" t="s">
        <v>1262</v>
      </c>
      <c r="F449" s="722">
        <f>'[1]61.02'!E439</f>
        <v>0</v>
      </c>
      <c r="G449" s="649">
        <f>SUM(H449:K449)</f>
        <v>328</v>
      </c>
      <c r="H449" s="649">
        <f>'[1]61.02'!G439</f>
        <v>328</v>
      </c>
      <c r="I449" s="649">
        <f>'[1]61.02'!H439</f>
        <v>0</v>
      </c>
      <c r="J449" s="649">
        <f>'[1]61.02'!I439</f>
        <v>0</v>
      </c>
      <c r="K449" s="649">
        <f>'[1]61.02'!J439</f>
        <v>0</v>
      </c>
      <c r="L449" s="650">
        <f>'[1]61.02'!K439</f>
        <v>235</v>
      </c>
      <c r="M449" s="650">
        <f>'[1]61.02'!L439</f>
        <v>170</v>
      </c>
      <c r="N449" s="650">
        <f>'[1]61.02'!M439</f>
        <v>150</v>
      </c>
      <c r="O449" s="635"/>
    </row>
    <row r="450" spans="1:17" s="369" customFormat="1" ht="12.75">
      <c r="A450" s="214"/>
      <c r="B450" s="233" t="s">
        <v>277</v>
      </c>
      <c r="C450" s="233"/>
      <c r="D450" s="639">
        <v>436</v>
      </c>
      <c r="E450" s="145" t="s">
        <v>1387</v>
      </c>
      <c r="F450" s="772"/>
      <c r="G450" s="640">
        <f>SUM(H450:K450)</f>
        <v>0</v>
      </c>
      <c r="H450" s="640"/>
      <c r="I450" s="640"/>
      <c r="J450" s="640"/>
      <c r="K450" s="640"/>
      <c r="L450" s="641"/>
      <c r="M450" s="641"/>
      <c r="N450" s="641"/>
      <c r="O450" s="635"/>
      <c r="P450" s="368"/>
      <c r="Q450" s="368"/>
    </row>
    <row r="451" spans="1:17" s="369" customFormat="1" ht="12.75">
      <c r="A451" s="773" t="s">
        <v>259</v>
      </c>
      <c r="B451" s="773"/>
      <c r="C451" s="773"/>
      <c r="D451" s="639">
        <v>437</v>
      </c>
      <c r="E451" s="787" t="s">
        <v>857</v>
      </c>
      <c r="F451" s="788">
        <f aca="true" t="shared" si="196" ref="F451:N451">SUM(F452)</f>
        <v>0</v>
      </c>
      <c r="G451" s="640">
        <f t="shared" si="196"/>
        <v>0</v>
      </c>
      <c r="H451" s="640">
        <f t="shared" si="196"/>
        <v>0</v>
      </c>
      <c r="I451" s="640">
        <f t="shared" si="196"/>
        <v>0</v>
      </c>
      <c r="J451" s="640">
        <f t="shared" si="196"/>
        <v>0</v>
      </c>
      <c r="K451" s="640">
        <f t="shared" si="196"/>
        <v>0</v>
      </c>
      <c r="L451" s="641">
        <f t="shared" si="196"/>
        <v>0</v>
      </c>
      <c r="M451" s="641">
        <f t="shared" si="196"/>
        <v>0</v>
      </c>
      <c r="N451" s="641">
        <f t="shared" si="196"/>
        <v>0</v>
      </c>
      <c r="O451" s="635"/>
      <c r="P451" s="368"/>
      <c r="Q451" s="368"/>
    </row>
    <row r="452" spans="1:17" s="369" customFormat="1" ht="12.75">
      <c r="A452" s="774"/>
      <c r="B452" s="485" t="s">
        <v>260</v>
      </c>
      <c r="C452" s="145"/>
      <c r="D452" s="639">
        <v>438</v>
      </c>
      <c r="E452" s="766" t="s">
        <v>261</v>
      </c>
      <c r="F452" s="767">
        <f aca="true" t="shared" si="197" ref="F452:N452">SUM(F453:F454)</f>
        <v>0</v>
      </c>
      <c r="G452" s="649">
        <f t="shared" si="197"/>
        <v>0</v>
      </c>
      <c r="H452" s="649">
        <f t="shared" si="197"/>
        <v>0</v>
      </c>
      <c r="I452" s="649">
        <f t="shared" si="197"/>
        <v>0</v>
      </c>
      <c r="J452" s="649">
        <f t="shared" si="197"/>
        <v>0</v>
      </c>
      <c r="K452" s="649">
        <f t="shared" si="197"/>
        <v>0</v>
      </c>
      <c r="L452" s="650">
        <f t="shared" si="197"/>
        <v>0</v>
      </c>
      <c r="M452" s="650">
        <f t="shared" si="197"/>
        <v>0</v>
      </c>
      <c r="N452" s="650">
        <f t="shared" si="197"/>
        <v>0</v>
      </c>
      <c r="O452" s="635"/>
      <c r="P452" s="368"/>
      <c r="Q452" s="368"/>
    </row>
    <row r="453" spans="1:17" s="369" customFormat="1" ht="12.75">
      <c r="A453" s="774"/>
      <c r="B453" s="485"/>
      <c r="C453" s="775" t="s">
        <v>262</v>
      </c>
      <c r="D453" s="639">
        <v>439</v>
      </c>
      <c r="E453" s="148" t="s">
        <v>263</v>
      </c>
      <c r="F453" s="649">
        <f>'[1]61.02'!E474</f>
        <v>0</v>
      </c>
      <c r="G453" s="649">
        <f>SUM(H453:K453)</f>
        <v>0</v>
      </c>
      <c r="H453" s="776">
        <f>'[1]61.02'!G474</f>
        <v>0</v>
      </c>
      <c r="I453" s="776">
        <f>'[1]61.02'!H474</f>
        <v>0</v>
      </c>
      <c r="J453" s="776">
        <f>'[1]61.02'!I474</f>
        <v>0</v>
      </c>
      <c r="K453" s="776">
        <f>'[1]61.02'!J474</f>
        <v>0</v>
      </c>
      <c r="L453" s="777">
        <f>'[1]61.02'!K474</f>
        <v>0</v>
      </c>
      <c r="M453" s="777">
        <f>'[1]61.02'!L474</f>
        <v>0</v>
      </c>
      <c r="N453" s="777">
        <f>'[1]61.02'!M474</f>
        <v>0</v>
      </c>
      <c r="O453" s="635"/>
      <c r="P453" s="368"/>
      <c r="Q453" s="368"/>
    </row>
    <row r="454" spans="1:17" s="369" customFormat="1" ht="12.75">
      <c r="A454" s="774"/>
      <c r="B454" s="485"/>
      <c r="C454" s="775" t="s">
        <v>264</v>
      </c>
      <c r="D454" s="639">
        <v>440</v>
      </c>
      <c r="E454" s="148" t="s">
        <v>265</v>
      </c>
      <c r="F454" s="649">
        <f>'[1]61.02'!E475</f>
        <v>0</v>
      </c>
      <c r="G454" s="649">
        <f>SUM(H454:K454)</f>
        <v>0</v>
      </c>
      <c r="H454" s="776">
        <f>'[1]61.02'!G475</f>
        <v>0</v>
      </c>
      <c r="I454" s="776">
        <f>'[1]61.02'!H475</f>
        <v>0</v>
      </c>
      <c r="J454" s="776">
        <f>'[1]61.02'!I475</f>
        <v>0</v>
      </c>
      <c r="K454" s="776">
        <f>'[1]61.02'!J475</f>
        <v>0</v>
      </c>
      <c r="L454" s="777">
        <f>'[1]61.02'!K475</f>
        <v>0</v>
      </c>
      <c r="M454" s="777">
        <f>'[1]61.02'!L475</f>
        <v>0</v>
      </c>
      <c r="N454" s="777">
        <f>'[1]61.02'!M475</f>
        <v>0</v>
      </c>
      <c r="O454" s="635"/>
      <c r="P454" s="368"/>
      <c r="Q454" s="368"/>
    </row>
    <row r="455" spans="1:15" ht="12.75">
      <c r="A455" s="792" t="s">
        <v>903</v>
      </c>
      <c r="B455" s="792"/>
      <c r="C455" s="792"/>
      <c r="D455" s="639">
        <v>441</v>
      </c>
      <c r="E455" s="148"/>
      <c r="F455" s="649"/>
      <c r="G455" s="649"/>
      <c r="H455" s="649"/>
      <c r="I455" s="649"/>
      <c r="J455" s="649"/>
      <c r="K455" s="649"/>
      <c r="L455" s="650"/>
      <c r="M455" s="650"/>
      <c r="N455" s="650"/>
      <c r="O455" s="635"/>
    </row>
    <row r="456" spans="1:15" ht="12.75">
      <c r="A456" s="188"/>
      <c r="B456" s="164" t="s">
        <v>1404</v>
      </c>
      <c r="C456" s="165"/>
      <c r="D456" s="639">
        <v>442</v>
      </c>
      <c r="E456" s="148" t="s">
        <v>318</v>
      </c>
      <c r="F456" s="649">
        <f aca="true" t="shared" si="198" ref="F456:N456">SUM(F457)</f>
        <v>0</v>
      </c>
      <c r="G456" s="649">
        <f t="shared" si="198"/>
        <v>1822</v>
      </c>
      <c r="H456" s="649">
        <f t="shared" si="198"/>
        <v>1822</v>
      </c>
      <c r="I456" s="649">
        <f t="shared" si="198"/>
        <v>0</v>
      </c>
      <c r="J456" s="649">
        <f t="shared" si="198"/>
        <v>0</v>
      </c>
      <c r="K456" s="649">
        <f t="shared" si="198"/>
        <v>0</v>
      </c>
      <c r="L456" s="650">
        <f t="shared" si="198"/>
        <v>2160</v>
      </c>
      <c r="M456" s="650">
        <f t="shared" si="198"/>
        <v>2237</v>
      </c>
      <c r="N456" s="650">
        <f t="shared" si="198"/>
        <v>2353</v>
      </c>
      <c r="O456" s="635"/>
    </row>
    <row r="457" spans="1:15" ht="12.75">
      <c r="A457" s="188"/>
      <c r="B457" s="164"/>
      <c r="C457" s="165" t="s">
        <v>319</v>
      </c>
      <c r="D457" s="639">
        <v>443</v>
      </c>
      <c r="E457" s="148" t="s">
        <v>320</v>
      </c>
      <c r="F457" s="649">
        <f>'[1]61.02 pol.locală'!E12</f>
        <v>0</v>
      </c>
      <c r="G457" s="649">
        <f>SUM(H457:K457)</f>
        <v>1822</v>
      </c>
      <c r="H457" s="649">
        <f>'[1]61.02 pol.locală'!G12</f>
        <v>1822</v>
      </c>
      <c r="I457" s="649">
        <f>'[1]61.02 pol.locală'!H12</f>
        <v>0</v>
      </c>
      <c r="J457" s="649">
        <f>'[1]61.02 pol.locală'!I12</f>
        <v>0</v>
      </c>
      <c r="K457" s="649">
        <f>'[1]61.02 pol.locală'!J12</f>
        <v>0</v>
      </c>
      <c r="L457" s="650">
        <f>'[1]61.02 pol.locală'!K12</f>
        <v>2160</v>
      </c>
      <c r="M457" s="650">
        <f>'[1]61.02 pol.locală'!L12</f>
        <v>2237</v>
      </c>
      <c r="N457" s="650">
        <f>'[1]61.02 pol.locală'!M12</f>
        <v>2353</v>
      </c>
      <c r="O457" s="635"/>
    </row>
    <row r="458" spans="1:15" ht="12.75">
      <c r="A458" s="188"/>
      <c r="B458" s="164" t="s">
        <v>1118</v>
      </c>
      <c r="C458" s="165"/>
      <c r="D458" s="639">
        <v>444</v>
      </c>
      <c r="E458" s="148" t="s">
        <v>321</v>
      </c>
      <c r="F458" s="649">
        <f>'[1]61.02 prot.civila'!E12</f>
        <v>0</v>
      </c>
      <c r="G458" s="649">
        <f>SUM(H458:K458)</f>
        <v>428</v>
      </c>
      <c r="H458" s="649">
        <f>'[1]61.02 prot.civila'!G12</f>
        <v>428</v>
      </c>
      <c r="I458" s="649">
        <f>'[1]61.02 prot.civila'!H12</f>
        <v>0</v>
      </c>
      <c r="J458" s="649">
        <f>'[1]61.02 prot.civila'!I12</f>
        <v>0</v>
      </c>
      <c r="K458" s="649">
        <f>'[1]61.02 prot.civila'!J12</f>
        <v>0</v>
      </c>
      <c r="L458" s="650">
        <f>'[1]61.02 prot.civila'!K12</f>
        <v>351</v>
      </c>
      <c r="M458" s="650">
        <f>'[1]61.02 prot.civila'!L12</f>
        <v>293</v>
      </c>
      <c r="N458" s="650">
        <f>'[1]61.02 prot.civila'!M12</f>
        <v>278</v>
      </c>
      <c r="O458" s="635"/>
    </row>
    <row r="459" spans="1:15" ht="12.75">
      <c r="A459" s="188"/>
      <c r="B459" s="164" t="s">
        <v>1120</v>
      </c>
      <c r="C459" s="165"/>
      <c r="D459" s="639">
        <v>445</v>
      </c>
      <c r="E459" s="148" t="s">
        <v>322</v>
      </c>
      <c r="F459" s="649"/>
      <c r="G459" s="649">
        <f>SUM(H459:K459)</f>
        <v>0</v>
      </c>
      <c r="H459" s="649"/>
      <c r="I459" s="649"/>
      <c r="J459" s="649"/>
      <c r="K459" s="649"/>
      <c r="L459" s="650"/>
      <c r="M459" s="650"/>
      <c r="N459" s="650"/>
      <c r="O459" s="635"/>
    </row>
    <row r="460" spans="1:15" ht="12.75">
      <c r="A460" s="793"/>
      <c r="B460" s="793"/>
      <c r="C460" s="793"/>
      <c r="D460" s="639">
        <v>446</v>
      </c>
      <c r="E460" s="148"/>
      <c r="F460" s="649"/>
      <c r="G460" s="649"/>
      <c r="H460" s="649"/>
      <c r="I460" s="649"/>
      <c r="J460" s="649"/>
      <c r="K460" s="649"/>
      <c r="L460" s="650"/>
      <c r="M460" s="650"/>
      <c r="N460" s="650"/>
      <c r="O460" s="635"/>
    </row>
    <row r="461" spans="1:17" s="369" customFormat="1" ht="16.5" customHeight="1">
      <c r="A461" s="637" t="s">
        <v>323</v>
      </c>
      <c r="B461" s="809"/>
      <c r="C461" s="664"/>
      <c r="D461" s="639">
        <v>447</v>
      </c>
      <c r="E461" s="214" t="s">
        <v>324</v>
      </c>
      <c r="F461" s="640">
        <f aca="true" t="shared" si="199" ref="F461:N461">SUM(F462,F520,F549,F605)</f>
        <v>870</v>
      </c>
      <c r="G461" s="640">
        <f t="shared" si="199"/>
        <v>88246</v>
      </c>
      <c r="H461" s="640">
        <f t="shared" si="199"/>
        <v>88246</v>
      </c>
      <c r="I461" s="640">
        <f t="shared" si="199"/>
        <v>0</v>
      </c>
      <c r="J461" s="640">
        <f t="shared" si="199"/>
        <v>0</v>
      </c>
      <c r="K461" s="640">
        <f t="shared" si="199"/>
        <v>0</v>
      </c>
      <c r="L461" s="641">
        <f t="shared" si="199"/>
        <v>93477</v>
      </c>
      <c r="M461" s="641">
        <f t="shared" si="199"/>
        <v>96276</v>
      </c>
      <c r="N461" s="641">
        <f t="shared" si="199"/>
        <v>102669</v>
      </c>
      <c r="O461" s="635"/>
      <c r="P461" s="368"/>
      <c r="Q461" s="368"/>
    </row>
    <row r="462" spans="1:17" s="369" customFormat="1" ht="17.25" customHeight="1">
      <c r="A462" s="812" t="s">
        <v>325</v>
      </c>
      <c r="B462" s="811"/>
      <c r="C462" s="813"/>
      <c r="D462" s="639">
        <v>448</v>
      </c>
      <c r="E462" s="749" t="s">
        <v>326</v>
      </c>
      <c r="F462" s="633">
        <f aca="true" t="shared" si="200" ref="F462:N462">SUM(F505,F508,F512,F513,F515,F518)</f>
        <v>639</v>
      </c>
      <c r="G462" s="633">
        <f t="shared" si="200"/>
        <v>62746</v>
      </c>
      <c r="H462" s="633">
        <f t="shared" si="200"/>
        <v>62746</v>
      </c>
      <c r="I462" s="633">
        <f t="shared" si="200"/>
        <v>0</v>
      </c>
      <c r="J462" s="633">
        <f t="shared" si="200"/>
        <v>0</v>
      </c>
      <c r="K462" s="633">
        <f t="shared" si="200"/>
        <v>0</v>
      </c>
      <c r="L462" s="634">
        <f t="shared" si="200"/>
        <v>68993</v>
      </c>
      <c r="M462" s="634">
        <f t="shared" si="200"/>
        <v>70805</v>
      </c>
      <c r="N462" s="634">
        <f t="shared" si="200"/>
        <v>75361</v>
      </c>
      <c r="O462" s="635"/>
      <c r="P462" s="368"/>
      <c r="Q462" s="368"/>
    </row>
    <row r="463" spans="1:17" s="369" customFormat="1" ht="12.75">
      <c r="A463" s="771" t="s">
        <v>314</v>
      </c>
      <c r="B463" s="785"/>
      <c r="C463" s="785"/>
      <c r="D463" s="639">
        <v>449</v>
      </c>
      <c r="E463" s="642" t="s">
        <v>714</v>
      </c>
      <c r="F463" s="643">
        <f aca="true" t="shared" si="201" ref="F463:N463">SUM(F464:F466,F469,F472,F481,F487)</f>
        <v>525</v>
      </c>
      <c r="G463" s="640">
        <f t="shared" si="201"/>
        <v>61225</v>
      </c>
      <c r="H463" s="640">
        <f t="shared" si="201"/>
        <v>61225</v>
      </c>
      <c r="I463" s="640">
        <f t="shared" si="201"/>
        <v>0</v>
      </c>
      <c r="J463" s="640">
        <f t="shared" si="201"/>
        <v>0</v>
      </c>
      <c r="K463" s="640">
        <f t="shared" si="201"/>
        <v>0</v>
      </c>
      <c r="L463" s="641">
        <f t="shared" si="201"/>
        <v>66998</v>
      </c>
      <c r="M463" s="641">
        <f t="shared" si="201"/>
        <v>68780</v>
      </c>
      <c r="N463" s="641">
        <f t="shared" si="201"/>
        <v>73281</v>
      </c>
      <c r="O463" s="635"/>
      <c r="P463" s="368"/>
      <c r="Q463" s="368"/>
    </row>
    <row r="464" spans="1:17" s="369" customFormat="1" ht="12.75">
      <c r="A464" s="145" t="s">
        <v>1378</v>
      </c>
      <c r="B464" s="786"/>
      <c r="C464" s="786"/>
      <c r="D464" s="639">
        <v>450</v>
      </c>
      <c r="E464" s="642">
        <v>10</v>
      </c>
      <c r="F464" s="643">
        <f>'[1]65.02'!E14</f>
        <v>0</v>
      </c>
      <c r="G464" s="640">
        <f>SUM(H464:K464)</f>
        <v>53213</v>
      </c>
      <c r="H464" s="640">
        <f>'[1]65.02'!G14</f>
        <v>53213</v>
      </c>
      <c r="I464" s="640">
        <f>'[1]65.02'!H14</f>
        <v>0</v>
      </c>
      <c r="J464" s="640">
        <f>'[1]65.02'!I14</f>
        <v>0</v>
      </c>
      <c r="K464" s="640">
        <f>'[1]65.02'!J14</f>
        <v>0</v>
      </c>
      <c r="L464" s="641">
        <f>'[1]65.02'!K14</f>
        <v>58278</v>
      </c>
      <c r="M464" s="641">
        <f>'[1]65.02'!L14</f>
        <v>59845</v>
      </c>
      <c r="N464" s="641">
        <f>'[1]65.02'!M14</f>
        <v>64128</v>
      </c>
      <c r="O464" s="635"/>
      <c r="P464" s="368"/>
      <c r="Q464" s="368"/>
    </row>
    <row r="465" spans="1:17" s="369" customFormat="1" ht="12.75">
      <c r="A465" s="145" t="s">
        <v>1379</v>
      </c>
      <c r="B465" s="786"/>
      <c r="C465" s="786"/>
      <c r="D465" s="639">
        <v>451</v>
      </c>
      <c r="E465" s="214">
        <v>20</v>
      </c>
      <c r="F465" s="640">
        <f>'[1]65.02'!E49</f>
        <v>525</v>
      </c>
      <c r="G465" s="640">
        <f>SUM(H465:K465)</f>
        <v>7482</v>
      </c>
      <c r="H465" s="640">
        <f>'[1]65.02'!G49</f>
        <v>7482</v>
      </c>
      <c r="I465" s="640">
        <f>'[1]65.02'!H49</f>
        <v>0</v>
      </c>
      <c r="J465" s="640">
        <f>'[1]65.02'!I49</f>
        <v>0</v>
      </c>
      <c r="K465" s="640">
        <f>'[1]65.02'!J49</f>
        <v>0</v>
      </c>
      <c r="L465" s="641">
        <f>'[1]65.02'!K49</f>
        <v>8152</v>
      </c>
      <c r="M465" s="641">
        <f>'[1]65.02'!L49</f>
        <v>8345</v>
      </c>
      <c r="N465" s="641">
        <f>'[1]65.02'!M49</f>
        <v>8528</v>
      </c>
      <c r="O465" s="635"/>
      <c r="P465" s="368"/>
      <c r="Q465" s="368"/>
    </row>
    <row r="466" spans="1:17" s="369" customFormat="1" ht="12.75">
      <c r="A466" s="736" t="s">
        <v>170</v>
      </c>
      <c r="B466" s="145"/>
      <c r="C466" s="785"/>
      <c r="D466" s="639">
        <v>452</v>
      </c>
      <c r="E466" s="642" t="s">
        <v>813</v>
      </c>
      <c r="F466" s="643">
        <f aca="true" t="shared" si="202" ref="F466:N467">SUM(F467)</f>
        <v>0</v>
      </c>
      <c r="G466" s="640">
        <f t="shared" si="202"/>
        <v>0</v>
      </c>
      <c r="H466" s="640">
        <f t="shared" si="202"/>
        <v>0</v>
      </c>
      <c r="I466" s="640">
        <f t="shared" si="202"/>
        <v>0</v>
      </c>
      <c r="J466" s="640">
        <f t="shared" si="202"/>
        <v>0</v>
      </c>
      <c r="K466" s="640">
        <f t="shared" si="202"/>
        <v>0</v>
      </c>
      <c r="L466" s="641">
        <f t="shared" si="202"/>
        <v>0</v>
      </c>
      <c r="M466" s="641">
        <f t="shared" si="202"/>
        <v>0</v>
      </c>
      <c r="N466" s="641">
        <f t="shared" si="202"/>
        <v>0</v>
      </c>
      <c r="O466" s="635"/>
      <c r="P466" s="368"/>
      <c r="Q466" s="368"/>
    </row>
    <row r="467" spans="1:17" s="369" customFormat="1" ht="12.75">
      <c r="A467" s="214"/>
      <c r="B467" s="736" t="s">
        <v>1412</v>
      </c>
      <c r="C467" s="785"/>
      <c r="D467" s="639">
        <v>453</v>
      </c>
      <c r="E467" s="642" t="s">
        <v>1413</v>
      </c>
      <c r="F467" s="643">
        <f t="shared" si="202"/>
        <v>0</v>
      </c>
      <c r="G467" s="640">
        <f t="shared" si="202"/>
        <v>0</v>
      </c>
      <c r="H467" s="640">
        <f t="shared" si="202"/>
        <v>0</v>
      </c>
      <c r="I467" s="640">
        <f t="shared" si="202"/>
        <v>0</v>
      </c>
      <c r="J467" s="640">
        <f t="shared" si="202"/>
        <v>0</v>
      </c>
      <c r="K467" s="640">
        <f t="shared" si="202"/>
        <v>0</v>
      </c>
      <c r="L467" s="641">
        <f t="shared" si="202"/>
        <v>0</v>
      </c>
      <c r="M467" s="641">
        <f t="shared" si="202"/>
        <v>0</v>
      </c>
      <c r="N467" s="641">
        <f t="shared" si="202"/>
        <v>0</v>
      </c>
      <c r="O467" s="635"/>
      <c r="P467" s="368"/>
      <c r="Q467" s="368"/>
    </row>
    <row r="468" spans="1:15" ht="12.75">
      <c r="A468" s="148"/>
      <c r="B468" s="148"/>
      <c r="C468" s="148" t="s">
        <v>273</v>
      </c>
      <c r="D468" s="639">
        <v>454</v>
      </c>
      <c r="E468" s="674" t="s">
        <v>1415</v>
      </c>
      <c r="F468" s="648">
        <f>'[1]65.02'!E155</f>
        <v>0</v>
      </c>
      <c r="G468" s="649">
        <f>SUM(H468:K468)</f>
        <v>0</v>
      </c>
      <c r="H468" s="649">
        <f>'[1]65.02'!G155</f>
        <v>0</v>
      </c>
      <c r="I468" s="649">
        <f>'[1]65.02'!H155</f>
        <v>0</v>
      </c>
      <c r="J468" s="649">
        <f>'[1]65.02'!I155</f>
        <v>0</v>
      </c>
      <c r="K468" s="649">
        <f>'[1]65.02'!J155</f>
        <v>0</v>
      </c>
      <c r="L468" s="650">
        <f>'[1]65.02'!K155</f>
        <v>0</v>
      </c>
      <c r="M468" s="650">
        <f>'[1]65.02'!L155</f>
        <v>0</v>
      </c>
      <c r="N468" s="650">
        <f>'[1]65.02'!M155</f>
        <v>0</v>
      </c>
      <c r="O468" s="635"/>
    </row>
    <row r="469" spans="1:17" s="369" customFormat="1" ht="12.75">
      <c r="A469" s="736" t="s">
        <v>186</v>
      </c>
      <c r="B469" s="736"/>
      <c r="C469" s="814"/>
      <c r="D469" s="639">
        <v>455</v>
      </c>
      <c r="E469" s="642" t="s">
        <v>818</v>
      </c>
      <c r="F469" s="643">
        <f aca="true" t="shared" si="203" ref="F469:N470">SUM(F470)</f>
        <v>0</v>
      </c>
      <c r="G469" s="640">
        <f t="shared" si="203"/>
        <v>0</v>
      </c>
      <c r="H469" s="640">
        <f t="shared" si="203"/>
        <v>0</v>
      </c>
      <c r="I469" s="640">
        <f t="shared" si="203"/>
        <v>0</v>
      </c>
      <c r="J469" s="640">
        <f t="shared" si="203"/>
        <v>0</v>
      </c>
      <c r="K469" s="640">
        <f t="shared" si="203"/>
        <v>0</v>
      </c>
      <c r="L469" s="641">
        <f t="shared" si="203"/>
        <v>0</v>
      </c>
      <c r="M469" s="641">
        <f t="shared" si="203"/>
        <v>0</v>
      </c>
      <c r="N469" s="641">
        <f t="shared" si="203"/>
        <v>0</v>
      </c>
      <c r="O469" s="635"/>
      <c r="P469" s="368"/>
      <c r="Q469" s="368"/>
    </row>
    <row r="470" spans="1:17" s="369" customFormat="1" ht="12.75">
      <c r="A470" s="214"/>
      <c r="B470" s="736" t="s">
        <v>187</v>
      </c>
      <c r="C470" s="815"/>
      <c r="D470" s="639">
        <v>456</v>
      </c>
      <c r="E470" s="642" t="s">
        <v>1418</v>
      </c>
      <c r="F470" s="643">
        <f t="shared" si="203"/>
        <v>0</v>
      </c>
      <c r="G470" s="640">
        <f t="shared" si="203"/>
        <v>0</v>
      </c>
      <c r="H470" s="640">
        <f t="shared" si="203"/>
        <v>0</v>
      </c>
      <c r="I470" s="640">
        <f t="shared" si="203"/>
        <v>0</v>
      </c>
      <c r="J470" s="640">
        <f t="shared" si="203"/>
        <v>0</v>
      </c>
      <c r="K470" s="640">
        <f t="shared" si="203"/>
        <v>0</v>
      </c>
      <c r="L470" s="641">
        <f t="shared" si="203"/>
        <v>0</v>
      </c>
      <c r="M470" s="641">
        <f t="shared" si="203"/>
        <v>0</v>
      </c>
      <c r="N470" s="641">
        <f t="shared" si="203"/>
        <v>0</v>
      </c>
      <c r="O470" s="635"/>
      <c r="P470" s="368"/>
      <c r="Q470" s="368"/>
    </row>
    <row r="471" spans="1:15" ht="12.75">
      <c r="A471" s="148"/>
      <c r="B471" s="148"/>
      <c r="C471" s="148" t="s">
        <v>196</v>
      </c>
      <c r="D471" s="639">
        <v>457</v>
      </c>
      <c r="E471" s="674" t="s">
        <v>1530</v>
      </c>
      <c r="F471" s="648">
        <f>'[1]65.02'!E249</f>
        <v>0</v>
      </c>
      <c r="G471" s="649">
        <f>SUM(H471:K471)</f>
        <v>0</v>
      </c>
      <c r="H471" s="649">
        <f>'[1]65.02'!G249</f>
        <v>0</v>
      </c>
      <c r="I471" s="649">
        <f>'[1]65.02'!H249</f>
        <v>0</v>
      </c>
      <c r="J471" s="649">
        <f>'[1]65.02'!I249</f>
        <v>0</v>
      </c>
      <c r="K471" s="649">
        <f>'[1]65.02'!J249</f>
        <v>0</v>
      </c>
      <c r="L471" s="650">
        <f>'[1]65.02'!K249</f>
        <v>0</v>
      </c>
      <c r="M471" s="650">
        <f>'[1]65.02'!L249</f>
        <v>0</v>
      </c>
      <c r="N471" s="650">
        <f>'[1]65.02'!M249</f>
        <v>0</v>
      </c>
      <c r="O471" s="635"/>
    </row>
    <row r="472" spans="1:15" ht="12.75">
      <c r="A472" s="148"/>
      <c r="B472" s="736" t="s">
        <v>199</v>
      </c>
      <c r="C472" s="148"/>
      <c r="D472" s="639">
        <v>458</v>
      </c>
      <c r="E472" s="816">
        <v>56</v>
      </c>
      <c r="F472" s="817">
        <f aca="true" t="shared" si="204" ref="F472:N472">SUM(F473,F477)</f>
        <v>0</v>
      </c>
      <c r="G472" s="655">
        <f t="shared" si="204"/>
        <v>100</v>
      </c>
      <c r="H472" s="655">
        <f t="shared" si="204"/>
        <v>100</v>
      </c>
      <c r="I472" s="655">
        <f t="shared" si="204"/>
        <v>0</v>
      </c>
      <c r="J472" s="655">
        <f t="shared" si="204"/>
        <v>0</v>
      </c>
      <c r="K472" s="655">
        <f t="shared" si="204"/>
        <v>0</v>
      </c>
      <c r="L472" s="656">
        <f t="shared" si="204"/>
        <v>0</v>
      </c>
      <c r="M472" s="656">
        <f t="shared" si="204"/>
        <v>0</v>
      </c>
      <c r="N472" s="656">
        <f t="shared" si="204"/>
        <v>0</v>
      </c>
      <c r="O472" s="635"/>
    </row>
    <row r="473" spans="1:15" ht="12.75">
      <c r="A473" s="148"/>
      <c r="B473" s="736"/>
      <c r="C473" s="757" t="s">
        <v>1265</v>
      </c>
      <c r="D473" s="639">
        <v>459</v>
      </c>
      <c r="E473" s="141">
        <v>56.01</v>
      </c>
      <c r="F473" s="655">
        <f aca="true" t="shared" si="205" ref="F473:N473">SUM(F474:F476)</f>
        <v>0</v>
      </c>
      <c r="G473" s="655">
        <f t="shared" si="205"/>
        <v>0</v>
      </c>
      <c r="H473" s="655">
        <f t="shared" si="205"/>
        <v>0</v>
      </c>
      <c r="I473" s="655">
        <f t="shared" si="205"/>
        <v>0</v>
      </c>
      <c r="J473" s="655">
        <f t="shared" si="205"/>
        <v>0</v>
      </c>
      <c r="K473" s="655">
        <f t="shared" si="205"/>
        <v>0</v>
      </c>
      <c r="L473" s="656">
        <f t="shared" si="205"/>
        <v>0</v>
      </c>
      <c r="M473" s="656">
        <f t="shared" si="205"/>
        <v>0</v>
      </c>
      <c r="N473" s="656">
        <f t="shared" si="205"/>
        <v>0</v>
      </c>
      <c r="O473" s="635"/>
    </row>
    <row r="474" spans="1:15" ht="12.75">
      <c r="A474" s="148"/>
      <c r="B474" s="736"/>
      <c r="C474" s="758" t="s">
        <v>1267</v>
      </c>
      <c r="D474" s="639">
        <v>460</v>
      </c>
      <c r="E474" s="148" t="s">
        <v>1268</v>
      </c>
      <c r="F474" s="649">
        <f>'[1]65.02'!E295</f>
        <v>0</v>
      </c>
      <c r="G474" s="660">
        <f>SUM(H474:K474)</f>
        <v>0</v>
      </c>
      <c r="H474" s="660">
        <f>'[1]65.02'!G295</f>
        <v>0</v>
      </c>
      <c r="I474" s="660">
        <f>'[1]65.02'!H295</f>
        <v>0</v>
      </c>
      <c r="J474" s="660">
        <f>'[1]65.02'!I295</f>
        <v>0</v>
      </c>
      <c r="K474" s="660">
        <f>'[1]65.02'!J295</f>
        <v>0</v>
      </c>
      <c r="L474" s="661">
        <f>'[1]65.02'!K295</f>
        <v>0</v>
      </c>
      <c r="M474" s="661">
        <f>'[1]65.02'!L295</f>
        <v>0</v>
      </c>
      <c r="N474" s="661">
        <f>'[1]65.02'!M295</f>
        <v>0</v>
      </c>
      <c r="O474" s="635"/>
    </row>
    <row r="475" spans="1:15" ht="12.75">
      <c r="A475" s="148"/>
      <c r="B475" s="736"/>
      <c r="C475" s="759" t="s">
        <v>1269</v>
      </c>
      <c r="D475" s="639">
        <v>461</v>
      </c>
      <c r="E475" s="148" t="s">
        <v>1270</v>
      </c>
      <c r="F475" s="649">
        <f>'[1]65.02'!E296</f>
        <v>0</v>
      </c>
      <c r="G475" s="660">
        <f>SUM(H475:K475)</f>
        <v>0</v>
      </c>
      <c r="H475" s="660">
        <f>'[1]65.02'!G296</f>
        <v>0</v>
      </c>
      <c r="I475" s="660">
        <f>'[1]65.02'!H296</f>
        <v>0</v>
      </c>
      <c r="J475" s="660">
        <f>'[1]65.02'!I296</f>
        <v>0</v>
      </c>
      <c r="K475" s="660">
        <f>'[1]65.02'!J296</f>
        <v>0</v>
      </c>
      <c r="L475" s="661">
        <f>'[1]65.02'!K296</f>
        <v>0</v>
      </c>
      <c r="M475" s="661">
        <f>'[1]65.02'!L296</f>
        <v>0</v>
      </c>
      <c r="N475" s="661">
        <f>'[1]65.02'!M296</f>
        <v>0</v>
      </c>
      <c r="O475" s="635"/>
    </row>
    <row r="476" spans="1:15" ht="12.75">
      <c r="A476" s="148"/>
      <c r="B476" s="736"/>
      <c r="C476" s="759" t="s">
        <v>1271</v>
      </c>
      <c r="D476" s="639">
        <v>462</v>
      </c>
      <c r="E476" s="148" t="s">
        <v>1272</v>
      </c>
      <c r="F476" s="649">
        <f>'[1]65.02'!E297</f>
        <v>0</v>
      </c>
      <c r="G476" s="660">
        <f>SUM(H476:K476)</f>
        <v>0</v>
      </c>
      <c r="H476" s="660">
        <f>'[1]65.02'!G297</f>
        <v>0</v>
      </c>
      <c r="I476" s="660">
        <f>'[1]65.02'!H297</f>
        <v>0</v>
      </c>
      <c r="J476" s="660">
        <f>'[1]65.02'!I297</f>
        <v>0</v>
      </c>
      <c r="K476" s="660">
        <f>'[1]65.02'!J297</f>
        <v>0</v>
      </c>
      <c r="L476" s="661">
        <f>'[1]65.02'!K297</f>
        <v>0</v>
      </c>
      <c r="M476" s="661">
        <f>'[1]65.02'!L297</f>
        <v>0</v>
      </c>
      <c r="N476" s="661">
        <f>'[1]65.02'!M297</f>
        <v>0</v>
      </c>
      <c r="O476" s="635"/>
    </row>
    <row r="477" spans="1:15" ht="12.75">
      <c r="A477" s="148"/>
      <c r="B477" s="148"/>
      <c r="C477" s="760" t="s">
        <v>200</v>
      </c>
      <c r="D477" s="639">
        <v>463</v>
      </c>
      <c r="E477" s="761" t="s">
        <v>201</v>
      </c>
      <c r="F477" s="762">
        <f aca="true" t="shared" si="206" ref="F477:N477">SUM(F478:F480)</f>
        <v>0</v>
      </c>
      <c r="G477" s="655">
        <f t="shared" si="206"/>
        <v>100</v>
      </c>
      <c r="H477" s="655">
        <f t="shared" si="206"/>
        <v>100</v>
      </c>
      <c r="I477" s="655">
        <f t="shared" si="206"/>
        <v>0</v>
      </c>
      <c r="J477" s="655">
        <f t="shared" si="206"/>
        <v>0</v>
      </c>
      <c r="K477" s="655">
        <f t="shared" si="206"/>
        <v>0</v>
      </c>
      <c r="L477" s="656">
        <f t="shared" si="206"/>
        <v>0</v>
      </c>
      <c r="M477" s="656">
        <f t="shared" si="206"/>
        <v>0</v>
      </c>
      <c r="N477" s="656">
        <f t="shared" si="206"/>
        <v>0</v>
      </c>
      <c r="O477" s="635"/>
    </row>
    <row r="478" spans="1:15" ht="12.75">
      <c r="A478" s="148"/>
      <c r="B478" s="148"/>
      <c r="C478" s="758" t="s">
        <v>1267</v>
      </c>
      <c r="D478" s="639">
        <v>464</v>
      </c>
      <c r="E478" s="763" t="s">
        <v>202</v>
      </c>
      <c r="F478" s="764">
        <f>'[1]65.02'!E299</f>
        <v>0</v>
      </c>
      <c r="G478" s="649">
        <f>SUM(H478:K478)</f>
        <v>100</v>
      </c>
      <c r="H478" s="649">
        <f>'[1]65.02'!G299</f>
        <v>100</v>
      </c>
      <c r="I478" s="649">
        <f>'[1]65.02'!H299</f>
        <v>0</v>
      </c>
      <c r="J478" s="649">
        <f>'[1]65.02'!I299</f>
        <v>0</v>
      </c>
      <c r="K478" s="649">
        <f>'[1]65.02'!J299</f>
        <v>0</v>
      </c>
      <c r="L478" s="650">
        <f>'[1]65.02'!K299</f>
        <v>0</v>
      </c>
      <c r="M478" s="650">
        <f>'[1]65.02'!L299</f>
        <v>0</v>
      </c>
      <c r="N478" s="650">
        <f>'[1]65.02'!M299</f>
        <v>0</v>
      </c>
      <c r="O478" s="635"/>
    </row>
    <row r="479" spans="1:15" ht="12.75">
      <c r="A479" s="148"/>
      <c r="B479" s="148"/>
      <c r="C479" s="759" t="s">
        <v>1269</v>
      </c>
      <c r="D479" s="639">
        <v>465</v>
      </c>
      <c r="E479" s="763" t="s">
        <v>203</v>
      </c>
      <c r="F479" s="764">
        <f>'[1]65.02'!E300</f>
        <v>0</v>
      </c>
      <c r="G479" s="649">
        <f>SUM(H479:K479)</f>
        <v>0</v>
      </c>
      <c r="H479" s="649">
        <f>'[1]65.02'!G300</f>
        <v>0</v>
      </c>
      <c r="I479" s="649">
        <f>'[1]65.02'!H300</f>
        <v>0</v>
      </c>
      <c r="J479" s="649">
        <f>'[1]65.02'!I300</f>
        <v>0</v>
      </c>
      <c r="K479" s="649">
        <f>'[1]65.02'!J300</f>
        <v>0</v>
      </c>
      <c r="L479" s="650">
        <f>'[1]65.02'!K300</f>
        <v>0</v>
      </c>
      <c r="M479" s="650">
        <f>'[1]65.02'!L300</f>
        <v>0</v>
      </c>
      <c r="N479" s="650">
        <f>'[1]65.02'!M300</f>
        <v>0</v>
      </c>
      <c r="O479" s="635"/>
    </row>
    <row r="480" spans="1:15" ht="12.75">
      <c r="A480" s="148"/>
      <c r="B480" s="148"/>
      <c r="C480" s="759" t="s">
        <v>1271</v>
      </c>
      <c r="D480" s="639">
        <v>466</v>
      </c>
      <c r="E480" s="763" t="s">
        <v>204</v>
      </c>
      <c r="F480" s="764">
        <f>'[1]65.02'!E301</f>
        <v>0</v>
      </c>
      <c r="G480" s="649">
        <f>SUM(H480:K480)</f>
        <v>0</v>
      </c>
      <c r="H480" s="649">
        <f>'[1]65.02'!G301</f>
        <v>0</v>
      </c>
      <c r="I480" s="649">
        <f>'[1]65.02'!H301</f>
        <v>0</v>
      </c>
      <c r="J480" s="649">
        <f>'[1]65.02'!I301</f>
        <v>0</v>
      </c>
      <c r="K480" s="649">
        <f>'[1]65.02'!J301</f>
        <v>0</v>
      </c>
      <c r="L480" s="650">
        <f>'[1]65.02'!K301</f>
        <v>0</v>
      </c>
      <c r="M480" s="650">
        <f>'[1]65.02'!L301</f>
        <v>0</v>
      </c>
      <c r="N480" s="650">
        <f>'[1]65.02'!M301</f>
        <v>0</v>
      </c>
      <c r="O480" s="635"/>
    </row>
    <row r="481" spans="1:17" s="369" customFormat="1" ht="12.75">
      <c r="A481" s="736" t="s">
        <v>213</v>
      </c>
      <c r="B481" s="145"/>
      <c r="C481" s="801"/>
      <c r="D481" s="639">
        <v>467</v>
      </c>
      <c r="E481" s="642">
        <v>57</v>
      </c>
      <c r="F481" s="643">
        <f aca="true" t="shared" si="207" ref="F481:N481">SUM(F482)</f>
        <v>0</v>
      </c>
      <c r="G481" s="640">
        <f t="shared" si="207"/>
        <v>0</v>
      </c>
      <c r="H481" s="640">
        <f t="shared" si="207"/>
        <v>0</v>
      </c>
      <c r="I481" s="640">
        <f t="shared" si="207"/>
        <v>0</v>
      </c>
      <c r="J481" s="640">
        <f t="shared" si="207"/>
        <v>0</v>
      </c>
      <c r="K481" s="640">
        <f t="shared" si="207"/>
        <v>0</v>
      </c>
      <c r="L481" s="641">
        <f t="shared" si="207"/>
        <v>0</v>
      </c>
      <c r="M481" s="641">
        <f t="shared" si="207"/>
        <v>0</v>
      </c>
      <c r="N481" s="641">
        <f t="shared" si="207"/>
        <v>0</v>
      </c>
      <c r="O481" s="635"/>
      <c r="P481" s="368"/>
      <c r="Q481" s="368"/>
    </row>
    <row r="482" spans="1:17" s="369" customFormat="1" ht="12.75">
      <c r="A482" s="214"/>
      <c r="B482" s="145" t="s">
        <v>214</v>
      </c>
      <c r="C482" s="801"/>
      <c r="D482" s="639">
        <v>468</v>
      </c>
      <c r="E482" s="214" t="s">
        <v>1425</v>
      </c>
      <c r="F482" s="640">
        <f aca="true" t="shared" si="208" ref="F482:N482">SUM(F483:F486)</f>
        <v>0</v>
      </c>
      <c r="G482" s="640">
        <f t="shared" si="208"/>
        <v>0</v>
      </c>
      <c r="H482" s="640">
        <f t="shared" si="208"/>
        <v>0</v>
      </c>
      <c r="I482" s="640">
        <f t="shared" si="208"/>
        <v>0</v>
      </c>
      <c r="J482" s="640">
        <f t="shared" si="208"/>
        <v>0</v>
      </c>
      <c r="K482" s="640">
        <f t="shared" si="208"/>
        <v>0</v>
      </c>
      <c r="L482" s="641">
        <f t="shared" si="208"/>
        <v>0</v>
      </c>
      <c r="M482" s="641">
        <f t="shared" si="208"/>
        <v>0</v>
      </c>
      <c r="N482" s="641">
        <f t="shared" si="208"/>
        <v>0</v>
      </c>
      <c r="O482" s="635"/>
      <c r="P482" s="368"/>
      <c r="Q482" s="368"/>
    </row>
    <row r="483" spans="1:15" ht="12.75">
      <c r="A483" s="148"/>
      <c r="B483" s="145"/>
      <c r="C483" s="165" t="s">
        <v>327</v>
      </c>
      <c r="D483" s="639">
        <v>469</v>
      </c>
      <c r="E483" s="148" t="s">
        <v>1427</v>
      </c>
      <c r="F483" s="649">
        <f>'[1]65.02'!E396</f>
        <v>0</v>
      </c>
      <c r="G483" s="649">
        <f>SUM(H483:K483)</f>
        <v>0</v>
      </c>
      <c r="H483" s="649">
        <f>'[1]65.02'!G396</f>
        <v>0</v>
      </c>
      <c r="I483" s="649">
        <f>'[1]65.02'!H396</f>
        <v>0</v>
      </c>
      <c r="J483" s="649">
        <f>'[1]65.02'!I396</f>
        <v>0</v>
      </c>
      <c r="K483" s="649">
        <f>'[1]65.02'!J396</f>
        <v>0</v>
      </c>
      <c r="L483" s="650">
        <f>'[1]65.02'!K396</f>
        <v>0</v>
      </c>
      <c r="M483" s="650">
        <f>'[1]65.02'!L396</f>
        <v>0</v>
      </c>
      <c r="N483" s="650">
        <f>'[1]65.02'!M396</f>
        <v>0</v>
      </c>
      <c r="O483" s="635"/>
    </row>
    <row r="484" spans="1:15" ht="12.75">
      <c r="A484" s="684"/>
      <c r="B484" s="148"/>
      <c r="C484" s="165" t="s">
        <v>328</v>
      </c>
      <c r="D484" s="639">
        <v>470</v>
      </c>
      <c r="E484" s="148" t="s">
        <v>217</v>
      </c>
      <c r="F484" s="649">
        <f>'[1]65.02'!E397</f>
        <v>0</v>
      </c>
      <c r="G484" s="649">
        <f>SUM(H484:K484)</f>
        <v>0</v>
      </c>
      <c r="H484" s="649">
        <f>'[1]65.02'!G397</f>
        <v>0</v>
      </c>
      <c r="I484" s="649">
        <f>'[1]65.02'!H397</f>
        <v>0</v>
      </c>
      <c r="J484" s="649">
        <f>'[1]65.02'!I397</f>
        <v>0</v>
      </c>
      <c r="K484" s="649">
        <f>'[1]65.02'!J397</f>
        <v>0</v>
      </c>
      <c r="L484" s="650">
        <f>'[1]65.02'!K397</f>
        <v>0</v>
      </c>
      <c r="M484" s="650">
        <f>'[1]65.02'!L397</f>
        <v>0</v>
      </c>
      <c r="N484" s="650">
        <f>'[1]65.02'!M397</f>
        <v>0</v>
      </c>
      <c r="O484" s="635"/>
    </row>
    <row r="485" spans="1:15" ht="12.75">
      <c r="A485" s="684"/>
      <c r="B485" s="148"/>
      <c r="C485" s="165" t="s">
        <v>218</v>
      </c>
      <c r="D485" s="639">
        <v>471</v>
      </c>
      <c r="E485" s="766" t="s">
        <v>219</v>
      </c>
      <c r="F485" s="767">
        <f>'[1]65.02'!E398</f>
        <v>0</v>
      </c>
      <c r="G485" s="649">
        <f>SUM(H485:K485)</f>
        <v>0</v>
      </c>
      <c r="H485" s="649">
        <f>'[1]65.02'!G398</f>
        <v>0</v>
      </c>
      <c r="I485" s="649">
        <f>'[1]65.02'!H398</f>
        <v>0</v>
      </c>
      <c r="J485" s="649">
        <f>'[1]65.02'!I398</f>
        <v>0</v>
      </c>
      <c r="K485" s="649">
        <f>'[1]65.02'!J398</f>
        <v>0</v>
      </c>
      <c r="L485" s="650">
        <f>'[1]65.02'!K398</f>
        <v>0</v>
      </c>
      <c r="M485" s="650">
        <f>'[1]65.02'!L398</f>
        <v>0</v>
      </c>
      <c r="N485" s="650">
        <f>'[1]65.02'!M398</f>
        <v>0</v>
      </c>
      <c r="O485" s="635"/>
    </row>
    <row r="486" spans="1:15" ht="12.75">
      <c r="A486" s="684"/>
      <c r="B486" s="148"/>
      <c r="C486" s="165" t="s">
        <v>220</v>
      </c>
      <c r="D486" s="639">
        <v>472</v>
      </c>
      <c r="E486" s="766" t="s">
        <v>221</v>
      </c>
      <c r="F486" s="767">
        <f>'[1]65.02'!E399</f>
        <v>0</v>
      </c>
      <c r="G486" s="649">
        <f>SUM(H486:K486)</f>
        <v>0</v>
      </c>
      <c r="H486" s="649">
        <f>'[1]65.02'!G399</f>
        <v>0</v>
      </c>
      <c r="I486" s="649">
        <f>'[1]65.02'!H399</f>
        <v>0</v>
      </c>
      <c r="J486" s="649">
        <f>'[1]65.02'!I399</f>
        <v>0</v>
      </c>
      <c r="K486" s="649">
        <f>'[1]65.02'!J399</f>
        <v>0</v>
      </c>
      <c r="L486" s="650">
        <f>'[1]65.02'!K399</f>
        <v>0</v>
      </c>
      <c r="M486" s="650">
        <f>'[1]65.02'!L399</f>
        <v>0</v>
      </c>
      <c r="N486" s="650">
        <f>'[1]65.02'!M399</f>
        <v>0</v>
      </c>
      <c r="O486" s="635"/>
    </row>
    <row r="487" spans="1:17" s="369" customFormat="1" ht="12.75">
      <c r="A487" s="736" t="s">
        <v>1531</v>
      </c>
      <c r="B487" s="145"/>
      <c r="C487" s="814"/>
      <c r="D487" s="639">
        <v>473</v>
      </c>
      <c r="E487" s="642">
        <v>59</v>
      </c>
      <c r="F487" s="643">
        <f aca="true" t="shared" si="209" ref="F487:N487">SUM(F488:F489)</f>
        <v>0</v>
      </c>
      <c r="G487" s="640">
        <f t="shared" si="209"/>
        <v>430</v>
      </c>
      <c r="H487" s="640">
        <f t="shared" si="209"/>
        <v>430</v>
      </c>
      <c r="I487" s="640">
        <f t="shared" si="209"/>
        <v>0</v>
      </c>
      <c r="J487" s="640">
        <f t="shared" si="209"/>
        <v>0</v>
      </c>
      <c r="K487" s="640">
        <f t="shared" si="209"/>
        <v>0</v>
      </c>
      <c r="L487" s="641">
        <f t="shared" si="209"/>
        <v>568</v>
      </c>
      <c r="M487" s="641">
        <f t="shared" si="209"/>
        <v>590</v>
      </c>
      <c r="N487" s="641">
        <f t="shared" si="209"/>
        <v>625</v>
      </c>
      <c r="O487" s="635"/>
      <c r="P487" s="368"/>
      <c r="Q487" s="368"/>
    </row>
    <row r="488" spans="1:17" s="369" customFormat="1" ht="12.75">
      <c r="A488" s="214"/>
      <c r="B488" s="214" t="s">
        <v>329</v>
      </c>
      <c r="C488" s="801"/>
      <c r="D488" s="639">
        <v>474</v>
      </c>
      <c r="E488" s="642" t="s">
        <v>223</v>
      </c>
      <c r="F488" s="643">
        <f>'[1]65.02'!E401</f>
        <v>0</v>
      </c>
      <c r="G488" s="640">
        <f>SUM(H488:K488)</f>
        <v>430</v>
      </c>
      <c r="H488" s="640">
        <f>'[1]65.02'!G401</f>
        <v>430</v>
      </c>
      <c r="I488" s="640">
        <f>'[1]65.02'!H401</f>
        <v>0</v>
      </c>
      <c r="J488" s="640">
        <f>'[1]65.02'!I401</f>
        <v>0</v>
      </c>
      <c r="K488" s="640">
        <f>'[1]65.02'!J401</f>
        <v>0</v>
      </c>
      <c r="L488" s="641">
        <f>'[1]65.02'!K401</f>
        <v>568</v>
      </c>
      <c r="M488" s="641">
        <f>'[1]65.02'!L401</f>
        <v>590</v>
      </c>
      <c r="N488" s="641">
        <f>'[1]65.02'!M401</f>
        <v>625</v>
      </c>
      <c r="O488" s="635"/>
      <c r="P488" s="368"/>
      <c r="Q488" s="368"/>
    </row>
    <row r="489" spans="1:17" s="369" customFormat="1" ht="12.75">
      <c r="A489" s="214"/>
      <c r="B489" s="214" t="s">
        <v>330</v>
      </c>
      <c r="C489" s="801"/>
      <c r="D489" s="639">
        <v>475</v>
      </c>
      <c r="E489" s="642" t="s">
        <v>1492</v>
      </c>
      <c r="F489" s="643">
        <f>'[1]65.02'!E411</f>
        <v>0</v>
      </c>
      <c r="G489" s="640">
        <f>SUM(H489:K489)</f>
        <v>0</v>
      </c>
      <c r="H489" s="640">
        <f>'[1]65.02'!G411</f>
        <v>0</v>
      </c>
      <c r="I489" s="640">
        <f>'[1]65.02'!H411</f>
        <v>0</v>
      </c>
      <c r="J489" s="640">
        <f>'[1]65.02'!I411</f>
        <v>0</v>
      </c>
      <c r="K489" s="640">
        <f>'[1]65.02'!J411</f>
        <v>0</v>
      </c>
      <c r="L489" s="641">
        <f>'[1]65.02'!K411</f>
        <v>0</v>
      </c>
      <c r="M489" s="641">
        <f>'[1]65.02'!L411</f>
        <v>0</v>
      </c>
      <c r="N489" s="641">
        <f>'[1]65.02'!M411</f>
        <v>0</v>
      </c>
      <c r="O489" s="635"/>
      <c r="P489" s="368"/>
      <c r="Q489" s="368"/>
    </row>
    <row r="490" spans="1:17" s="369" customFormat="1" ht="12.75">
      <c r="A490" s="770" t="s">
        <v>676</v>
      </c>
      <c r="B490" s="785"/>
      <c r="C490" s="785"/>
      <c r="D490" s="639">
        <v>476</v>
      </c>
      <c r="E490" s="214">
        <v>70</v>
      </c>
      <c r="F490" s="640">
        <f aca="true" t="shared" si="210" ref="F490:N490">SUM(F491)</f>
        <v>114</v>
      </c>
      <c r="G490" s="640">
        <f t="shared" si="210"/>
        <v>1521</v>
      </c>
      <c r="H490" s="640">
        <f t="shared" si="210"/>
        <v>1521</v>
      </c>
      <c r="I490" s="640">
        <f t="shared" si="210"/>
        <v>0</v>
      </c>
      <c r="J490" s="640">
        <f t="shared" si="210"/>
        <v>0</v>
      </c>
      <c r="K490" s="640">
        <f t="shared" si="210"/>
        <v>0</v>
      </c>
      <c r="L490" s="641">
        <f t="shared" si="210"/>
        <v>1995</v>
      </c>
      <c r="M490" s="641">
        <f t="shared" si="210"/>
        <v>2025</v>
      </c>
      <c r="N490" s="641">
        <f t="shared" si="210"/>
        <v>2080</v>
      </c>
      <c r="O490" s="635"/>
      <c r="P490" s="368"/>
      <c r="Q490" s="368"/>
    </row>
    <row r="491" spans="1:17" s="369" customFormat="1" ht="12.75">
      <c r="A491" s="684" t="s">
        <v>1403</v>
      </c>
      <c r="B491" s="736"/>
      <c r="C491" s="785"/>
      <c r="D491" s="639">
        <v>477</v>
      </c>
      <c r="E491" s="214">
        <v>71</v>
      </c>
      <c r="F491" s="640">
        <f aca="true" t="shared" si="211" ref="F491:N491">SUM(F492,F497)</f>
        <v>114</v>
      </c>
      <c r="G491" s="640">
        <f t="shared" si="211"/>
        <v>1521</v>
      </c>
      <c r="H491" s="640">
        <f t="shared" si="211"/>
        <v>1521</v>
      </c>
      <c r="I491" s="640">
        <f t="shared" si="211"/>
        <v>0</v>
      </c>
      <c r="J491" s="640">
        <f t="shared" si="211"/>
        <v>0</v>
      </c>
      <c r="K491" s="640">
        <f t="shared" si="211"/>
        <v>0</v>
      </c>
      <c r="L491" s="641">
        <f t="shared" si="211"/>
        <v>1995</v>
      </c>
      <c r="M491" s="641">
        <f t="shared" si="211"/>
        <v>2025</v>
      </c>
      <c r="N491" s="641">
        <f t="shared" si="211"/>
        <v>2080</v>
      </c>
      <c r="O491" s="635"/>
      <c r="P491" s="368"/>
      <c r="Q491" s="368"/>
    </row>
    <row r="492" spans="1:17" s="369" customFormat="1" ht="12.75">
      <c r="A492" s="214"/>
      <c r="B492" s="736" t="s">
        <v>1395</v>
      </c>
      <c r="C492" s="785"/>
      <c r="D492" s="639">
        <v>478</v>
      </c>
      <c r="E492" s="214" t="s">
        <v>1254</v>
      </c>
      <c r="F492" s="640">
        <f aca="true" t="shared" si="212" ref="F492:N492">SUM(F493:F496)</f>
        <v>114</v>
      </c>
      <c r="G492" s="640">
        <f t="shared" si="212"/>
        <v>1521</v>
      </c>
      <c r="H492" s="640">
        <f t="shared" si="212"/>
        <v>1521</v>
      </c>
      <c r="I492" s="640">
        <f t="shared" si="212"/>
        <v>0</v>
      </c>
      <c r="J492" s="640">
        <f t="shared" si="212"/>
        <v>0</v>
      </c>
      <c r="K492" s="640">
        <f t="shared" si="212"/>
        <v>0</v>
      </c>
      <c r="L492" s="641">
        <f t="shared" si="212"/>
        <v>1995</v>
      </c>
      <c r="M492" s="641">
        <f t="shared" si="212"/>
        <v>2025</v>
      </c>
      <c r="N492" s="641">
        <f t="shared" si="212"/>
        <v>2080</v>
      </c>
      <c r="O492" s="635"/>
      <c r="P492" s="368"/>
      <c r="Q492" s="368"/>
    </row>
    <row r="493" spans="1:15" ht="12.75">
      <c r="A493" s="148"/>
      <c r="B493" s="736"/>
      <c r="C493" s="164" t="s">
        <v>1255</v>
      </c>
      <c r="D493" s="639">
        <v>479</v>
      </c>
      <c r="E493" s="165" t="s">
        <v>1256</v>
      </c>
      <c r="F493" s="722">
        <f>'[1]65.02'!E436</f>
        <v>0</v>
      </c>
      <c r="G493" s="649">
        <f>SUM(H493:K493)</f>
        <v>1250</v>
      </c>
      <c r="H493" s="649">
        <f>'[1]65.02'!G436</f>
        <v>1250</v>
      </c>
      <c r="I493" s="649">
        <f>'[1]65.02'!H436</f>
        <v>0</v>
      </c>
      <c r="J493" s="649">
        <f>'[1]65.02'!I436</f>
        <v>0</v>
      </c>
      <c r="K493" s="649">
        <f>'[1]65.02'!J436</f>
        <v>0</v>
      </c>
      <c r="L493" s="650">
        <f>'[1]65.02'!K436</f>
        <v>0</v>
      </c>
      <c r="M493" s="650">
        <f>'[1]65.02'!L436</f>
        <v>0</v>
      </c>
      <c r="N493" s="650">
        <f>'[1]65.02'!M436</f>
        <v>0</v>
      </c>
      <c r="O493" s="635"/>
    </row>
    <row r="494" spans="1:15" ht="17.25" customHeight="1">
      <c r="A494" s="148"/>
      <c r="B494" s="736"/>
      <c r="C494" s="709" t="s">
        <v>1257</v>
      </c>
      <c r="D494" s="639">
        <v>480</v>
      </c>
      <c r="E494" s="165" t="s">
        <v>1258</v>
      </c>
      <c r="F494" s="722">
        <f>'[1]65.02'!E437</f>
        <v>0</v>
      </c>
      <c r="G494" s="649">
        <f>SUM(H494:K494)</f>
        <v>0</v>
      </c>
      <c r="H494" s="649">
        <f>'[1]65.02'!G437</f>
        <v>0</v>
      </c>
      <c r="I494" s="649">
        <f>'[1]65.02'!H437</f>
        <v>0</v>
      </c>
      <c r="J494" s="649">
        <f>'[1]65.02'!I437</f>
        <v>0</v>
      </c>
      <c r="K494" s="649">
        <f>'[1]65.02'!J437</f>
        <v>0</v>
      </c>
      <c r="L494" s="650">
        <f>'[1]65.02'!K437</f>
        <v>0</v>
      </c>
      <c r="M494" s="650">
        <f>'[1]65.02'!L437</f>
        <v>0</v>
      </c>
      <c r="N494" s="650">
        <f>'[1]65.02'!M437</f>
        <v>0</v>
      </c>
      <c r="O494" s="635"/>
    </row>
    <row r="495" spans="1:15" ht="12.75">
      <c r="A495" s="148"/>
      <c r="B495" s="736"/>
      <c r="C495" s="165" t="s">
        <v>1259</v>
      </c>
      <c r="D495" s="639">
        <v>481</v>
      </c>
      <c r="E495" s="165" t="s">
        <v>1260</v>
      </c>
      <c r="F495" s="722">
        <f>'[1]65.02'!E438</f>
        <v>0</v>
      </c>
      <c r="G495" s="649">
        <f>SUM(H495:K495)</f>
        <v>0</v>
      </c>
      <c r="H495" s="649">
        <f>'[1]65.02'!G438</f>
        <v>0</v>
      </c>
      <c r="I495" s="649">
        <f>'[1]65.02'!H438</f>
        <v>0</v>
      </c>
      <c r="J495" s="649">
        <f>'[1]65.02'!I438</f>
        <v>0</v>
      </c>
      <c r="K495" s="649">
        <f>'[1]65.02'!J438</f>
        <v>0</v>
      </c>
      <c r="L495" s="650">
        <f>'[1]65.02'!K438</f>
        <v>0</v>
      </c>
      <c r="M495" s="650">
        <f>'[1]65.02'!L438</f>
        <v>0</v>
      </c>
      <c r="N495" s="650">
        <f>'[1]65.02'!M438</f>
        <v>0</v>
      </c>
      <c r="O495" s="635"/>
    </row>
    <row r="496" spans="1:15" ht="12.75">
      <c r="A496" s="148"/>
      <c r="B496" s="736"/>
      <c r="C496" s="165" t="s">
        <v>1261</v>
      </c>
      <c r="D496" s="639">
        <v>482</v>
      </c>
      <c r="E496" s="165" t="s">
        <v>1262</v>
      </c>
      <c r="F496" s="722">
        <f>'[1]65.02'!E439</f>
        <v>114</v>
      </c>
      <c r="G496" s="649">
        <f>SUM(H496:K496)</f>
        <v>271</v>
      </c>
      <c r="H496" s="649">
        <f>'[1]65.02'!G439</f>
        <v>271</v>
      </c>
      <c r="I496" s="649">
        <f>'[1]65.02'!H439</f>
        <v>0</v>
      </c>
      <c r="J496" s="649">
        <f>'[1]65.02'!I439</f>
        <v>0</v>
      </c>
      <c r="K496" s="649">
        <f>'[1]65.02'!J439</f>
        <v>0</v>
      </c>
      <c r="L496" s="650">
        <f>'[1]65.02'!K439</f>
        <v>1995</v>
      </c>
      <c r="M496" s="650">
        <f>'[1]65.02'!L439</f>
        <v>2025</v>
      </c>
      <c r="N496" s="650">
        <f>'[1]65.02'!M439</f>
        <v>2080</v>
      </c>
      <c r="O496" s="635"/>
    </row>
    <row r="497" spans="1:17" s="369" customFormat="1" ht="12.75">
      <c r="A497" s="214"/>
      <c r="B497" s="233" t="s">
        <v>277</v>
      </c>
      <c r="C497" s="233"/>
      <c r="D497" s="639">
        <v>483</v>
      </c>
      <c r="E497" s="145" t="s">
        <v>1387</v>
      </c>
      <c r="F497" s="772">
        <f>'[1]65.02'!E442</f>
        <v>0</v>
      </c>
      <c r="G497" s="640">
        <f>SUM(H497:K497)</f>
        <v>0</v>
      </c>
      <c r="H497" s="640">
        <f>'[1]65.02'!G442</f>
        <v>0</v>
      </c>
      <c r="I497" s="640">
        <f>'[1]65.02'!H442</f>
        <v>0</v>
      </c>
      <c r="J497" s="640">
        <f>'[1]65.02'!I442</f>
        <v>0</v>
      </c>
      <c r="K497" s="640">
        <f>'[1]65.02'!J442</f>
        <v>0</v>
      </c>
      <c r="L497" s="641">
        <f>'[1]65.02'!K442</f>
        <v>0</v>
      </c>
      <c r="M497" s="641">
        <f>'[1]65.02'!L442</f>
        <v>0</v>
      </c>
      <c r="N497" s="641">
        <f>'[1]65.02'!M442</f>
        <v>0</v>
      </c>
      <c r="O497" s="635"/>
      <c r="P497" s="368"/>
      <c r="Q497" s="368"/>
    </row>
    <row r="498" spans="1:17" s="369" customFormat="1" ht="12.75">
      <c r="A498" s="770" t="s">
        <v>248</v>
      </c>
      <c r="B498" s="214"/>
      <c r="C498" s="145"/>
      <c r="D498" s="639">
        <v>484</v>
      </c>
      <c r="E498" s="214">
        <v>79</v>
      </c>
      <c r="F498" s="640">
        <f aca="true" t="shared" si="213" ref="F498:N498">SUM(F499)</f>
        <v>0</v>
      </c>
      <c r="G498" s="640">
        <f t="shared" si="213"/>
        <v>0</v>
      </c>
      <c r="H498" s="640">
        <f t="shared" si="213"/>
        <v>0</v>
      </c>
      <c r="I498" s="640">
        <f t="shared" si="213"/>
        <v>0</v>
      </c>
      <c r="J498" s="640">
        <f t="shared" si="213"/>
        <v>0</v>
      </c>
      <c r="K498" s="640">
        <f t="shared" si="213"/>
        <v>0</v>
      </c>
      <c r="L498" s="641">
        <f t="shared" si="213"/>
        <v>0</v>
      </c>
      <c r="M498" s="641">
        <f t="shared" si="213"/>
        <v>0</v>
      </c>
      <c r="N498" s="641">
        <f t="shared" si="213"/>
        <v>0</v>
      </c>
      <c r="O498" s="635"/>
      <c r="P498" s="368"/>
      <c r="Q498" s="368"/>
    </row>
    <row r="499" spans="1:17" s="369" customFormat="1" ht="12.75">
      <c r="A499" s="145" t="s">
        <v>1388</v>
      </c>
      <c r="B499" s="736"/>
      <c r="C499" s="145"/>
      <c r="D499" s="639">
        <v>485</v>
      </c>
      <c r="E499" s="214">
        <v>81</v>
      </c>
      <c r="F499" s="640">
        <f aca="true" t="shared" si="214" ref="F499:N499">SUM(G499:J499)</f>
        <v>0</v>
      </c>
      <c r="G499" s="640">
        <f t="shared" si="214"/>
        <v>0</v>
      </c>
      <c r="H499" s="640">
        <f t="shared" si="214"/>
        <v>0</v>
      </c>
      <c r="I499" s="640">
        <f t="shared" si="214"/>
        <v>0</v>
      </c>
      <c r="J499" s="640">
        <f t="shared" si="214"/>
        <v>0</v>
      </c>
      <c r="K499" s="640">
        <f t="shared" si="214"/>
        <v>0</v>
      </c>
      <c r="L499" s="641">
        <f t="shared" si="214"/>
        <v>0</v>
      </c>
      <c r="M499" s="641">
        <f t="shared" si="214"/>
        <v>0</v>
      </c>
      <c r="N499" s="641">
        <f t="shared" si="214"/>
        <v>0</v>
      </c>
      <c r="O499" s="635"/>
      <c r="P499" s="368"/>
      <c r="Q499" s="368"/>
    </row>
    <row r="500" spans="1:17" s="369" customFormat="1" ht="12.75">
      <c r="A500" s="773" t="s">
        <v>259</v>
      </c>
      <c r="B500" s="773"/>
      <c r="C500" s="773"/>
      <c r="D500" s="639">
        <v>486</v>
      </c>
      <c r="E500" s="214">
        <v>84</v>
      </c>
      <c r="F500" s="640">
        <f aca="true" t="shared" si="215" ref="F500:N500">SUM(F501)</f>
        <v>0</v>
      </c>
      <c r="G500" s="640">
        <f t="shared" si="215"/>
        <v>0</v>
      </c>
      <c r="H500" s="640">
        <f t="shared" si="215"/>
        <v>0</v>
      </c>
      <c r="I500" s="640">
        <f t="shared" si="215"/>
        <v>0</v>
      </c>
      <c r="J500" s="640">
        <f t="shared" si="215"/>
        <v>0</v>
      </c>
      <c r="K500" s="640">
        <f t="shared" si="215"/>
        <v>0</v>
      </c>
      <c r="L500" s="641">
        <f t="shared" si="215"/>
        <v>0</v>
      </c>
      <c r="M500" s="641">
        <f t="shared" si="215"/>
        <v>0</v>
      </c>
      <c r="N500" s="641">
        <f t="shared" si="215"/>
        <v>0</v>
      </c>
      <c r="O500" s="635"/>
      <c r="P500" s="368"/>
      <c r="Q500" s="368"/>
    </row>
    <row r="501" spans="1:17" s="369" customFormat="1" ht="12.75">
      <c r="A501" s="774"/>
      <c r="B501" s="485" t="s">
        <v>260</v>
      </c>
      <c r="C501" s="145"/>
      <c r="D501" s="639">
        <v>487</v>
      </c>
      <c r="E501" s="148" t="s">
        <v>261</v>
      </c>
      <c r="F501" s="649">
        <f aca="true" t="shared" si="216" ref="F501:N501">SUM(F502:F503)</f>
        <v>0</v>
      </c>
      <c r="G501" s="649">
        <f t="shared" si="216"/>
        <v>0</v>
      </c>
      <c r="H501" s="649">
        <f t="shared" si="216"/>
        <v>0</v>
      </c>
      <c r="I501" s="649">
        <f t="shared" si="216"/>
        <v>0</v>
      </c>
      <c r="J501" s="649">
        <f t="shared" si="216"/>
        <v>0</v>
      </c>
      <c r="K501" s="649">
        <f t="shared" si="216"/>
        <v>0</v>
      </c>
      <c r="L501" s="650">
        <f t="shared" si="216"/>
        <v>0</v>
      </c>
      <c r="M501" s="650">
        <f t="shared" si="216"/>
        <v>0</v>
      </c>
      <c r="N501" s="650">
        <f t="shared" si="216"/>
        <v>0</v>
      </c>
      <c r="O501" s="635"/>
      <c r="P501" s="368"/>
      <c r="Q501" s="368"/>
    </row>
    <row r="502" spans="1:17" s="369" customFormat="1" ht="12.75">
      <c r="A502" s="774"/>
      <c r="B502" s="485"/>
      <c r="C502" s="775" t="s">
        <v>262</v>
      </c>
      <c r="D502" s="639">
        <v>488</v>
      </c>
      <c r="E502" s="148" t="s">
        <v>263</v>
      </c>
      <c r="F502" s="649">
        <f>'[1]65.02'!E474</f>
        <v>0</v>
      </c>
      <c r="G502" s="649">
        <f>SUM(H502:K502)</f>
        <v>0</v>
      </c>
      <c r="H502" s="776">
        <f>'[1]65.02'!G474</f>
        <v>0</v>
      </c>
      <c r="I502" s="776">
        <f>'[1]65.02'!H474</f>
        <v>0</v>
      </c>
      <c r="J502" s="776">
        <f>'[1]65.02'!I474</f>
        <v>0</v>
      </c>
      <c r="K502" s="776">
        <f>'[1]65.02'!J474</f>
        <v>0</v>
      </c>
      <c r="L502" s="777">
        <f>'[1]65.02'!K474</f>
        <v>0</v>
      </c>
      <c r="M502" s="777">
        <f>'[1]65.02'!L474</f>
        <v>0</v>
      </c>
      <c r="N502" s="777">
        <f>'[1]65.02'!M474</f>
        <v>0</v>
      </c>
      <c r="O502" s="635"/>
      <c r="P502" s="368"/>
      <c r="Q502" s="368"/>
    </row>
    <row r="503" spans="1:17" s="369" customFormat="1" ht="12.75">
      <c r="A503" s="774"/>
      <c r="B503" s="485"/>
      <c r="C503" s="775" t="s">
        <v>264</v>
      </c>
      <c r="D503" s="639">
        <v>489</v>
      </c>
      <c r="E503" s="148" t="s">
        <v>265</v>
      </c>
      <c r="F503" s="649">
        <f>'[1]65.02'!E475</f>
        <v>0</v>
      </c>
      <c r="G503" s="649">
        <f>SUM(H503:K503)</f>
        <v>0</v>
      </c>
      <c r="H503" s="776">
        <f>'[1]65.02'!G475</f>
        <v>0</v>
      </c>
      <c r="I503" s="776">
        <f>'[1]65.02'!H475</f>
        <v>0</v>
      </c>
      <c r="J503" s="776">
        <f>'[1]65.02'!I475</f>
        <v>0</v>
      </c>
      <c r="K503" s="776">
        <f>'[1]65.02'!J475</f>
        <v>0</v>
      </c>
      <c r="L503" s="777">
        <f>'[1]65.02'!K475</f>
        <v>0</v>
      </c>
      <c r="M503" s="777">
        <f>'[1]65.02'!L475</f>
        <v>0</v>
      </c>
      <c r="N503" s="777">
        <f>'[1]65.02'!M475</f>
        <v>0</v>
      </c>
      <c r="O503" s="635"/>
      <c r="P503" s="368"/>
      <c r="Q503" s="368"/>
    </row>
    <row r="504" spans="1:15" ht="12.75">
      <c r="A504" s="792" t="s">
        <v>903</v>
      </c>
      <c r="B504" s="792"/>
      <c r="C504" s="792"/>
      <c r="D504" s="639">
        <v>490</v>
      </c>
      <c r="E504" s="148"/>
      <c r="F504" s="649"/>
      <c r="G504" s="649"/>
      <c r="H504" s="649"/>
      <c r="I504" s="649"/>
      <c r="J504" s="649"/>
      <c r="K504" s="649"/>
      <c r="L504" s="650"/>
      <c r="M504" s="650"/>
      <c r="N504" s="650"/>
      <c r="O504" s="635"/>
    </row>
    <row r="505" spans="1:15" ht="12.75">
      <c r="A505" s="188"/>
      <c r="B505" s="179" t="s">
        <v>331</v>
      </c>
      <c r="C505" s="818"/>
      <c r="D505" s="639">
        <v>491</v>
      </c>
      <c r="E505" s="148" t="s">
        <v>332</v>
      </c>
      <c r="F505" s="649">
        <f aca="true" t="shared" si="217" ref="F505:N505">SUM(F506:F507)</f>
        <v>0</v>
      </c>
      <c r="G505" s="649">
        <f t="shared" si="217"/>
        <v>0</v>
      </c>
      <c r="H505" s="649">
        <f t="shared" si="217"/>
        <v>0</v>
      </c>
      <c r="I505" s="649">
        <f t="shared" si="217"/>
        <v>0</v>
      </c>
      <c r="J505" s="649">
        <f t="shared" si="217"/>
        <v>0</v>
      </c>
      <c r="K505" s="649">
        <f t="shared" si="217"/>
        <v>0</v>
      </c>
      <c r="L505" s="650">
        <f t="shared" si="217"/>
        <v>0</v>
      </c>
      <c r="M505" s="650">
        <f t="shared" si="217"/>
        <v>0</v>
      </c>
      <c r="N505" s="650">
        <f t="shared" si="217"/>
        <v>0</v>
      </c>
      <c r="O505" s="635"/>
    </row>
    <row r="506" spans="1:16" ht="12.75">
      <c r="A506" s="188"/>
      <c r="B506" s="179"/>
      <c r="C506" s="179" t="s">
        <v>936</v>
      </c>
      <c r="D506" s="639">
        <v>492</v>
      </c>
      <c r="E506" s="148" t="s">
        <v>333</v>
      </c>
      <c r="F506" s="649">
        <f>'[1]65.02.03.01'!E12</f>
        <v>0</v>
      </c>
      <c r="G506" s="649">
        <f>SUM(H506:K506)</f>
        <v>0</v>
      </c>
      <c r="H506" s="649">
        <f>'[1]65.02.03.01'!G12</f>
        <v>0</v>
      </c>
      <c r="I506" s="649">
        <f>'[1]65.02.03.01'!H12</f>
        <v>0</v>
      </c>
      <c r="J506" s="649">
        <f>'[1]65.02.03.01'!I12</f>
        <v>0</v>
      </c>
      <c r="K506" s="649">
        <f>'[1]65.02.03.01'!J12</f>
        <v>0</v>
      </c>
      <c r="L506" s="650">
        <f>'[1]65.02.03.01'!K12</f>
        <v>0</v>
      </c>
      <c r="M506" s="650">
        <f>'[1]65.02.03.01'!L12</f>
        <v>0</v>
      </c>
      <c r="N506" s="650">
        <f>'[1]65.02.03.01'!M12</f>
        <v>0</v>
      </c>
      <c r="O506" s="635"/>
      <c r="P506" s="819">
        <v>0.1375</v>
      </c>
    </row>
    <row r="507" spans="1:16" ht="12.75">
      <c r="A507" s="188"/>
      <c r="B507" s="179"/>
      <c r="C507" s="179" t="s">
        <v>938</v>
      </c>
      <c r="D507" s="639">
        <v>493</v>
      </c>
      <c r="E507" s="148" t="s">
        <v>334</v>
      </c>
      <c r="F507" s="649">
        <f>'[1]65.02.03.02'!E12</f>
        <v>0</v>
      </c>
      <c r="G507" s="649">
        <f>SUM(H507:K507)</f>
        <v>0</v>
      </c>
      <c r="H507" s="649">
        <f>'[1]65.02.03.02'!G12</f>
        <v>0</v>
      </c>
      <c r="I507" s="649">
        <f>'[1]65.02.03.02'!H12</f>
        <v>0</v>
      </c>
      <c r="J507" s="649">
        <f>'[1]65.02.03.02'!I12</f>
        <v>0</v>
      </c>
      <c r="K507" s="649">
        <f>'[1]65.02.03.02'!J12</f>
        <v>0</v>
      </c>
      <c r="L507" s="650">
        <f>'[1]65.02.03.02'!K12</f>
        <v>0</v>
      </c>
      <c r="M507" s="650">
        <f>'[1]65.02.03.02'!L12</f>
        <v>0</v>
      </c>
      <c r="N507" s="650">
        <f>'[1]65.02.03.02'!M12</f>
        <v>0</v>
      </c>
      <c r="O507" s="635"/>
      <c r="P507" s="819">
        <v>0.115</v>
      </c>
    </row>
    <row r="508" spans="1:15" ht="12.75">
      <c r="A508" s="188"/>
      <c r="B508" s="179" t="s">
        <v>335</v>
      </c>
      <c r="C508" s="232"/>
      <c r="D508" s="639">
        <v>494</v>
      </c>
      <c r="E508" s="148" t="s">
        <v>336</v>
      </c>
      <c r="F508" s="649">
        <f aca="true" t="shared" si="218" ref="F508:N508">SUM(F509:F511)</f>
        <v>639</v>
      </c>
      <c r="G508" s="649">
        <f t="shared" si="218"/>
        <v>62746</v>
      </c>
      <c r="H508" s="649">
        <f t="shared" si="218"/>
        <v>62746</v>
      </c>
      <c r="I508" s="649">
        <f t="shared" si="218"/>
        <v>0</v>
      </c>
      <c r="J508" s="649">
        <f t="shared" si="218"/>
        <v>0</v>
      </c>
      <c r="K508" s="649">
        <f t="shared" si="218"/>
        <v>0</v>
      </c>
      <c r="L508" s="650">
        <f t="shared" si="218"/>
        <v>68993</v>
      </c>
      <c r="M508" s="650">
        <f t="shared" si="218"/>
        <v>70805</v>
      </c>
      <c r="N508" s="650">
        <f t="shared" si="218"/>
        <v>75361</v>
      </c>
      <c r="O508" s="635"/>
    </row>
    <row r="509" spans="1:16" ht="12.75">
      <c r="A509" s="188"/>
      <c r="B509" s="179"/>
      <c r="C509" s="165" t="s">
        <v>942</v>
      </c>
      <c r="D509" s="639">
        <v>495</v>
      </c>
      <c r="E509" s="148" t="s">
        <v>337</v>
      </c>
      <c r="F509" s="649">
        <f>'[1]65.02.04.01'!E12</f>
        <v>0</v>
      </c>
      <c r="G509" s="649">
        <f>SUM(H509:K509)</f>
        <v>0</v>
      </c>
      <c r="H509" s="649">
        <f>'[1]65.02.04.01'!G12</f>
        <v>0</v>
      </c>
      <c r="I509" s="649">
        <f>'[1]65.02.04.01'!H12</f>
        <v>0</v>
      </c>
      <c r="J509" s="649">
        <f>'[1]65.02.04.01'!I12</f>
        <v>0</v>
      </c>
      <c r="K509" s="649">
        <f>'[1]65.02.04.01'!J12</f>
        <v>0</v>
      </c>
      <c r="L509" s="650">
        <f>'[1]65.02.04.01'!K12</f>
        <v>0</v>
      </c>
      <c r="M509" s="650">
        <f>'[1]65.02.04.01'!L12</f>
        <v>0</v>
      </c>
      <c r="N509" s="650">
        <f>'[1]65.02.04.01'!M12</f>
        <v>0</v>
      </c>
      <c r="O509" s="635"/>
      <c r="P509" s="819">
        <v>0.3831</v>
      </c>
    </row>
    <row r="510" spans="1:16" ht="12.75">
      <c r="A510" s="188"/>
      <c r="B510" s="179"/>
      <c r="C510" s="165" t="s">
        <v>944</v>
      </c>
      <c r="D510" s="639">
        <v>496</v>
      </c>
      <c r="E510" s="148" t="s">
        <v>338</v>
      </c>
      <c r="F510" s="649">
        <f>'[1]65.02.04.02'!E12</f>
        <v>639</v>
      </c>
      <c r="G510" s="649">
        <f>SUM(H510:K510)</f>
        <v>62746</v>
      </c>
      <c r="H510" s="649">
        <f>'[1]65.02.04.02'!G12</f>
        <v>62746</v>
      </c>
      <c r="I510" s="649">
        <f>'[1]65.02.04.02'!H12</f>
        <v>0</v>
      </c>
      <c r="J510" s="649">
        <f>'[1]65.02.04.02'!I12</f>
        <v>0</v>
      </c>
      <c r="K510" s="649">
        <f>'[1]65.02.04.02'!J12</f>
        <v>0</v>
      </c>
      <c r="L510" s="650">
        <f>'[1]65.02.04.02'!K12</f>
        <v>68993</v>
      </c>
      <c r="M510" s="650">
        <f>'[1]65.02.04.02'!L12</f>
        <v>70805</v>
      </c>
      <c r="N510" s="650">
        <f>'[1]65.02.04.02'!M12</f>
        <v>75361</v>
      </c>
      <c r="O510" s="635"/>
      <c r="P510" s="819">
        <v>0.336</v>
      </c>
    </row>
    <row r="511" spans="1:16" ht="12.75">
      <c r="A511" s="188"/>
      <c r="B511" s="179"/>
      <c r="C511" s="165" t="s">
        <v>946</v>
      </c>
      <c r="D511" s="639">
        <v>497</v>
      </c>
      <c r="E511" s="148" t="s">
        <v>339</v>
      </c>
      <c r="F511" s="649">
        <f>'[1]65.02.04.03'!E12</f>
        <v>0</v>
      </c>
      <c r="G511" s="649">
        <f>SUM(H511:K511)</f>
        <v>0</v>
      </c>
      <c r="H511" s="649">
        <f>'[1]65.02.04.03'!G12</f>
        <v>0</v>
      </c>
      <c r="I511" s="649">
        <f>'[1]65.02.04.03'!H12</f>
        <v>0</v>
      </c>
      <c r="J511" s="649">
        <f>'[1]65.02.04.03'!I12</f>
        <v>0</v>
      </c>
      <c r="K511" s="649">
        <f>'[1]65.02.04.03'!J12</f>
        <v>0</v>
      </c>
      <c r="L511" s="650">
        <f>'[1]65.02.04.03'!K12</f>
        <v>0</v>
      </c>
      <c r="M511" s="650">
        <f>'[1]65.02.04.03'!L12</f>
        <v>0</v>
      </c>
      <c r="N511" s="650">
        <f>'[1]65.02.04.03'!M12</f>
        <v>0</v>
      </c>
      <c r="O511" s="635"/>
      <c r="P511" s="819">
        <v>0.0234</v>
      </c>
    </row>
    <row r="512" spans="1:16" ht="12.75">
      <c r="A512" s="188"/>
      <c r="B512" s="165" t="s">
        <v>948</v>
      </c>
      <c r="C512" s="165"/>
      <c r="D512" s="639">
        <v>498</v>
      </c>
      <c r="E512" s="148" t="s">
        <v>340</v>
      </c>
      <c r="F512" s="649">
        <f>'[1]65.02.05'!E12</f>
        <v>0</v>
      </c>
      <c r="G512" s="649">
        <f>SUM(H512:K512)</f>
        <v>0</v>
      </c>
      <c r="H512" s="649">
        <f>'[1]65.02.05'!G12</f>
        <v>0</v>
      </c>
      <c r="I512" s="649">
        <f>'[1]65.02.05'!H12</f>
        <v>0</v>
      </c>
      <c r="J512" s="649">
        <f>'[1]65.02.05'!I12</f>
        <v>0</v>
      </c>
      <c r="K512" s="649">
        <f>'[1]65.02.05'!J12</f>
        <v>0</v>
      </c>
      <c r="L512" s="650">
        <f>'[1]65.02.05'!K12</f>
        <v>0</v>
      </c>
      <c r="M512" s="650">
        <f>'[1]65.02.05'!L12</f>
        <v>0</v>
      </c>
      <c r="N512" s="650">
        <f>'[1]65.02.05'!M12</f>
        <v>0</v>
      </c>
      <c r="O512" s="635"/>
      <c r="P512" s="819">
        <v>0.005</v>
      </c>
    </row>
    <row r="513" spans="1:15" ht="12.75">
      <c r="A513" s="188"/>
      <c r="B513" s="165" t="s">
        <v>341</v>
      </c>
      <c r="C513" s="709"/>
      <c r="D513" s="639">
        <v>499</v>
      </c>
      <c r="E513" s="148" t="s">
        <v>342</v>
      </c>
      <c r="F513" s="649">
        <f aca="true" t="shared" si="219" ref="F513:N513">SUM(F514)</f>
        <v>0</v>
      </c>
      <c r="G513" s="649">
        <f t="shared" si="219"/>
        <v>0</v>
      </c>
      <c r="H513" s="649">
        <f t="shared" si="219"/>
        <v>0</v>
      </c>
      <c r="I513" s="649">
        <f t="shared" si="219"/>
        <v>0</v>
      </c>
      <c r="J513" s="649">
        <f t="shared" si="219"/>
        <v>0</v>
      </c>
      <c r="K513" s="649">
        <f t="shared" si="219"/>
        <v>0</v>
      </c>
      <c r="L513" s="650">
        <f t="shared" si="219"/>
        <v>0</v>
      </c>
      <c r="M513" s="650">
        <f t="shared" si="219"/>
        <v>0</v>
      </c>
      <c r="N513" s="650">
        <f t="shared" si="219"/>
        <v>0</v>
      </c>
      <c r="O513" s="635"/>
    </row>
    <row r="514" spans="1:15" ht="12.75">
      <c r="A514" s="188"/>
      <c r="B514" s="165"/>
      <c r="C514" s="165" t="s">
        <v>952</v>
      </c>
      <c r="D514" s="639">
        <v>500</v>
      </c>
      <c r="E514" s="148" t="s">
        <v>343</v>
      </c>
      <c r="F514" s="649"/>
      <c r="G514" s="649">
        <f>SUM(H514:K514)</f>
        <v>0</v>
      </c>
      <c r="H514" s="649"/>
      <c r="I514" s="649"/>
      <c r="J514" s="649"/>
      <c r="K514" s="649"/>
      <c r="L514" s="650"/>
      <c r="M514" s="650"/>
      <c r="N514" s="650"/>
      <c r="O514" s="635"/>
    </row>
    <row r="515" spans="1:15" ht="12.75">
      <c r="A515" s="188"/>
      <c r="B515" s="165" t="s">
        <v>344</v>
      </c>
      <c r="C515" s="165"/>
      <c r="D515" s="639">
        <v>501</v>
      </c>
      <c r="E515" s="148" t="s">
        <v>345</v>
      </c>
      <c r="F515" s="649">
        <f aca="true" t="shared" si="220" ref="F515:N515">SUM(F516:F517)</f>
        <v>0</v>
      </c>
      <c r="G515" s="649">
        <f t="shared" si="220"/>
        <v>0</v>
      </c>
      <c r="H515" s="649">
        <f t="shared" si="220"/>
        <v>0</v>
      </c>
      <c r="I515" s="649">
        <f t="shared" si="220"/>
        <v>0</v>
      </c>
      <c r="J515" s="649">
        <f t="shared" si="220"/>
        <v>0</v>
      </c>
      <c r="K515" s="649">
        <f t="shared" si="220"/>
        <v>0</v>
      </c>
      <c r="L515" s="650">
        <f t="shared" si="220"/>
        <v>0</v>
      </c>
      <c r="M515" s="650">
        <f t="shared" si="220"/>
        <v>0</v>
      </c>
      <c r="N515" s="650">
        <f t="shared" si="220"/>
        <v>0</v>
      </c>
      <c r="O515" s="635"/>
    </row>
    <row r="516" spans="1:15" ht="12.75">
      <c r="A516" s="188"/>
      <c r="B516" s="165"/>
      <c r="C516" s="179" t="s">
        <v>956</v>
      </c>
      <c r="D516" s="639">
        <v>502</v>
      </c>
      <c r="E516" s="148" t="s">
        <v>346</v>
      </c>
      <c r="F516" s="649"/>
      <c r="G516" s="649">
        <f>SUM(H516:K516)</f>
        <v>0</v>
      </c>
      <c r="H516" s="649"/>
      <c r="I516" s="649"/>
      <c r="J516" s="649"/>
      <c r="K516" s="649"/>
      <c r="L516" s="650"/>
      <c r="M516" s="650"/>
      <c r="N516" s="650"/>
      <c r="O516" s="635"/>
    </row>
    <row r="517" spans="1:15" ht="12.75">
      <c r="A517" s="188"/>
      <c r="B517" s="165"/>
      <c r="C517" s="165" t="s">
        <v>958</v>
      </c>
      <c r="D517" s="639">
        <v>503</v>
      </c>
      <c r="E517" s="148" t="s">
        <v>347</v>
      </c>
      <c r="F517" s="649"/>
      <c r="G517" s="649">
        <f>SUM(H517:K517)</f>
        <v>0</v>
      </c>
      <c r="H517" s="649"/>
      <c r="I517" s="649"/>
      <c r="J517" s="649"/>
      <c r="K517" s="649"/>
      <c r="L517" s="650"/>
      <c r="M517" s="650"/>
      <c r="N517" s="650"/>
      <c r="O517" s="635"/>
    </row>
    <row r="518" spans="1:15" ht="12.75">
      <c r="A518" s="188"/>
      <c r="B518" s="165" t="s">
        <v>960</v>
      </c>
      <c r="C518" s="165"/>
      <c r="D518" s="639">
        <v>504</v>
      </c>
      <c r="E518" s="148" t="s">
        <v>348</v>
      </c>
      <c r="F518" s="649"/>
      <c r="G518" s="649">
        <f>SUM(H518:K518)</f>
        <v>0</v>
      </c>
      <c r="H518" s="649"/>
      <c r="I518" s="649"/>
      <c r="J518" s="649"/>
      <c r="K518" s="649"/>
      <c r="L518" s="650"/>
      <c r="M518" s="650"/>
      <c r="N518" s="650"/>
      <c r="O518" s="635"/>
    </row>
    <row r="519" spans="1:15" ht="12.75">
      <c r="A519" s="820"/>
      <c r="B519" s="820"/>
      <c r="C519" s="820"/>
      <c r="D519" s="639">
        <v>505</v>
      </c>
      <c r="E519" s="148"/>
      <c r="F519" s="649"/>
      <c r="G519" s="649"/>
      <c r="H519" s="649"/>
      <c r="I519" s="649"/>
      <c r="J519" s="649"/>
      <c r="K519" s="649"/>
      <c r="L519" s="650"/>
      <c r="M519" s="650"/>
      <c r="N519" s="650"/>
      <c r="O519" s="635"/>
    </row>
    <row r="520" spans="1:17" s="369" customFormat="1" ht="16.5" customHeight="1">
      <c r="A520" s="812" t="s">
        <v>349</v>
      </c>
      <c r="B520" s="811"/>
      <c r="C520" s="813"/>
      <c r="D520" s="639">
        <v>506</v>
      </c>
      <c r="E520" s="749" t="s">
        <v>350</v>
      </c>
      <c r="F520" s="633">
        <f aca="true" t="shared" si="221" ref="F520:N520">SUM(F543,F545,F546)</f>
        <v>0</v>
      </c>
      <c r="G520" s="633">
        <f t="shared" si="221"/>
        <v>1638</v>
      </c>
      <c r="H520" s="633">
        <f t="shared" si="221"/>
        <v>1638</v>
      </c>
      <c r="I520" s="633">
        <f t="shared" si="221"/>
        <v>0</v>
      </c>
      <c r="J520" s="633">
        <f t="shared" si="221"/>
        <v>0</v>
      </c>
      <c r="K520" s="633">
        <f t="shared" si="221"/>
        <v>0</v>
      </c>
      <c r="L520" s="634">
        <f t="shared" si="221"/>
        <v>1882</v>
      </c>
      <c r="M520" s="634">
        <f t="shared" si="221"/>
        <v>1974</v>
      </c>
      <c r="N520" s="634">
        <f t="shared" si="221"/>
        <v>2109</v>
      </c>
      <c r="O520" s="635"/>
      <c r="P520" s="368"/>
      <c r="Q520" s="368"/>
    </row>
    <row r="521" spans="1:17" s="369" customFormat="1" ht="12.75">
      <c r="A521" s="771" t="s">
        <v>677</v>
      </c>
      <c r="B521" s="785"/>
      <c r="C521" s="785"/>
      <c r="D521" s="639">
        <v>507</v>
      </c>
      <c r="E521" s="642" t="s">
        <v>714</v>
      </c>
      <c r="F521" s="643">
        <f aca="true" t="shared" si="222" ref="F521:N521">SUM(F522:F524,F530)</f>
        <v>0</v>
      </c>
      <c r="G521" s="640">
        <f t="shared" si="222"/>
        <v>1638</v>
      </c>
      <c r="H521" s="640">
        <f t="shared" si="222"/>
        <v>1638</v>
      </c>
      <c r="I521" s="640">
        <f t="shared" si="222"/>
        <v>0</v>
      </c>
      <c r="J521" s="640">
        <f t="shared" si="222"/>
        <v>0</v>
      </c>
      <c r="K521" s="640">
        <f t="shared" si="222"/>
        <v>0</v>
      </c>
      <c r="L521" s="641">
        <f t="shared" si="222"/>
        <v>1882</v>
      </c>
      <c r="M521" s="641">
        <f t="shared" si="222"/>
        <v>1974</v>
      </c>
      <c r="N521" s="641">
        <f t="shared" si="222"/>
        <v>2109</v>
      </c>
      <c r="O521" s="635"/>
      <c r="P521" s="368"/>
      <c r="Q521" s="368"/>
    </row>
    <row r="522" spans="1:17" s="369" customFormat="1" ht="12.75">
      <c r="A522" s="145" t="s">
        <v>1378</v>
      </c>
      <c r="B522" s="786"/>
      <c r="C522" s="786"/>
      <c r="D522" s="639">
        <v>508</v>
      </c>
      <c r="E522" s="642">
        <v>10</v>
      </c>
      <c r="F522" s="643">
        <f>'[1]66,02'!E14</f>
        <v>0</v>
      </c>
      <c r="G522" s="640">
        <f>SUM(H522:K522)</f>
        <v>1506</v>
      </c>
      <c r="H522" s="640">
        <f>'[1]66,02'!G14</f>
        <v>1506</v>
      </c>
      <c r="I522" s="640">
        <f>'[1]66,02'!H14</f>
        <v>0</v>
      </c>
      <c r="J522" s="640">
        <f>'[1]66,02'!I14</f>
        <v>0</v>
      </c>
      <c r="K522" s="640">
        <f>'[1]66,02'!J14</f>
        <v>0</v>
      </c>
      <c r="L522" s="641">
        <f>'[1]66,02'!K14</f>
        <v>1730</v>
      </c>
      <c r="M522" s="641">
        <f>'[1]66,02'!L14</f>
        <v>1810</v>
      </c>
      <c r="N522" s="641">
        <f>'[1]66,02'!M14</f>
        <v>1940</v>
      </c>
      <c r="O522" s="635"/>
      <c r="P522" s="368"/>
      <c r="Q522" s="368"/>
    </row>
    <row r="523" spans="1:17" s="369" customFormat="1" ht="12.75">
      <c r="A523" s="145" t="s">
        <v>1379</v>
      </c>
      <c r="B523" s="786"/>
      <c r="C523" s="786"/>
      <c r="D523" s="639">
        <v>509</v>
      </c>
      <c r="E523" s="214">
        <v>20</v>
      </c>
      <c r="F523" s="640">
        <f>'[1]66,02'!E49</f>
        <v>0</v>
      </c>
      <c r="G523" s="640">
        <f>SUM(H523:K523)</f>
        <v>104</v>
      </c>
      <c r="H523" s="640">
        <f>'[1]66,02'!G49</f>
        <v>104</v>
      </c>
      <c r="I523" s="640">
        <f>'[1]66,02'!H49</f>
        <v>0</v>
      </c>
      <c r="J523" s="640">
        <f>'[1]66,02'!I49</f>
        <v>0</v>
      </c>
      <c r="K523" s="640">
        <f>'[1]66,02'!J49</f>
        <v>0</v>
      </c>
      <c r="L523" s="641">
        <f>'[1]66,02'!K49</f>
        <v>124</v>
      </c>
      <c r="M523" s="641">
        <f>'[1]66,02'!L49</f>
        <v>134</v>
      </c>
      <c r="N523" s="641">
        <f>'[1]66,02'!M49</f>
        <v>139</v>
      </c>
      <c r="O523" s="635"/>
      <c r="P523" s="368"/>
      <c r="Q523" s="368"/>
    </row>
    <row r="524" spans="1:17" s="369" customFormat="1" ht="12.75">
      <c r="A524" s="736" t="s">
        <v>170</v>
      </c>
      <c r="B524" s="145"/>
      <c r="C524" s="785"/>
      <c r="D524" s="639">
        <v>510</v>
      </c>
      <c r="E524" s="642" t="s">
        <v>813</v>
      </c>
      <c r="F524" s="643">
        <f aca="true" t="shared" si="223" ref="F524:N524">SUM(F525,F528)</f>
        <v>0</v>
      </c>
      <c r="G524" s="640">
        <f t="shared" si="223"/>
        <v>0</v>
      </c>
      <c r="H524" s="640">
        <f t="shared" si="223"/>
        <v>0</v>
      </c>
      <c r="I524" s="640">
        <f t="shared" si="223"/>
        <v>0</v>
      </c>
      <c r="J524" s="640">
        <f t="shared" si="223"/>
        <v>0</v>
      </c>
      <c r="K524" s="640">
        <f t="shared" si="223"/>
        <v>0</v>
      </c>
      <c r="L524" s="641">
        <f t="shared" si="223"/>
        <v>0</v>
      </c>
      <c r="M524" s="641">
        <f t="shared" si="223"/>
        <v>0</v>
      </c>
      <c r="N524" s="641">
        <f t="shared" si="223"/>
        <v>0</v>
      </c>
      <c r="O524" s="635"/>
      <c r="P524" s="368"/>
      <c r="Q524" s="368"/>
    </row>
    <row r="525" spans="1:17" s="369" customFormat="1" ht="12.75">
      <c r="A525" s="214"/>
      <c r="B525" s="736" t="s">
        <v>300</v>
      </c>
      <c r="C525" s="785"/>
      <c r="D525" s="639">
        <v>511</v>
      </c>
      <c r="E525" s="214" t="s">
        <v>1413</v>
      </c>
      <c r="F525" s="640">
        <f aca="true" t="shared" si="224" ref="F525:N525">SUM(F526:F527)</f>
        <v>0</v>
      </c>
      <c r="G525" s="640">
        <f t="shared" si="224"/>
        <v>0</v>
      </c>
      <c r="H525" s="640">
        <f t="shared" si="224"/>
        <v>0</v>
      </c>
      <c r="I525" s="640">
        <f t="shared" si="224"/>
        <v>0</v>
      </c>
      <c r="J525" s="640">
        <f t="shared" si="224"/>
        <v>0</v>
      </c>
      <c r="K525" s="640">
        <f t="shared" si="224"/>
        <v>0</v>
      </c>
      <c r="L525" s="641">
        <f t="shared" si="224"/>
        <v>0</v>
      </c>
      <c r="M525" s="641">
        <f t="shared" si="224"/>
        <v>0</v>
      </c>
      <c r="N525" s="641">
        <f t="shared" si="224"/>
        <v>0</v>
      </c>
      <c r="O525" s="635"/>
      <c r="P525" s="368"/>
      <c r="Q525" s="368"/>
    </row>
    <row r="526" spans="1:15" ht="12.75">
      <c r="A526" s="148"/>
      <c r="B526" s="736"/>
      <c r="C526" s="148" t="s">
        <v>351</v>
      </c>
      <c r="D526" s="639">
        <v>512</v>
      </c>
      <c r="E526" s="674" t="s">
        <v>1415</v>
      </c>
      <c r="F526" s="648">
        <f>'[1]66,02'!E155</f>
        <v>0</v>
      </c>
      <c r="G526" s="649">
        <f>SUM(H526:K526)</f>
        <v>0</v>
      </c>
      <c r="H526" s="649">
        <f>'[1]66,02'!G155</f>
        <v>0</v>
      </c>
      <c r="I526" s="649">
        <f>'[1]66,02'!H155</f>
        <v>0</v>
      </c>
      <c r="J526" s="649">
        <f>'[1]66,02'!I155</f>
        <v>0</v>
      </c>
      <c r="K526" s="649">
        <f>'[1]66,02'!J155</f>
        <v>0</v>
      </c>
      <c r="L526" s="650">
        <f>'[1]66,02'!K155</f>
        <v>0</v>
      </c>
      <c r="M526" s="650">
        <f>'[1]66,02'!L155</f>
        <v>0</v>
      </c>
      <c r="N526" s="650">
        <f>'[1]66,02'!M155</f>
        <v>0</v>
      </c>
      <c r="O526" s="635"/>
    </row>
    <row r="527" spans="1:15" ht="12.75">
      <c r="A527" s="148"/>
      <c r="B527" s="148"/>
      <c r="C527" s="148" t="s">
        <v>352</v>
      </c>
      <c r="D527" s="639">
        <v>513</v>
      </c>
      <c r="E527" s="674" t="s">
        <v>173</v>
      </c>
      <c r="F527" s="648">
        <f>'[1]66,02'!E157</f>
        <v>0</v>
      </c>
      <c r="G527" s="649">
        <f>SUM(H527:K527)</f>
        <v>0</v>
      </c>
      <c r="H527" s="649">
        <f>'[1]66,02'!G157</f>
        <v>0</v>
      </c>
      <c r="I527" s="649">
        <f>'[1]66,02'!H157</f>
        <v>0</v>
      </c>
      <c r="J527" s="649">
        <f>'[1]66,02'!I157</f>
        <v>0</v>
      </c>
      <c r="K527" s="649">
        <f>'[1]66,02'!J157</f>
        <v>0</v>
      </c>
      <c r="L527" s="650">
        <f>'[1]66,02'!K157</f>
        <v>0</v>
      </c>
      <c r="M527" s="650">
        <f>'[1]66,02'!L157</f>
        <v>0</v>
      </c>
      <c r="N527" s="650">
        <f>'[1]66,02'!M157</f>
        <v>0</v>
      </c>
      <c r="O527" s="635"/>
    </row>
    <row r="528" spans="1:17" s="369" customFormat="1" ht="12.75" customHeight="1">
      <c r="A528" s="214"/>
      <c r="B528" s="736" t="s">
        <v>182</v>
      </c>
      <c r="C528" s="736"/>
      <c r="D528" s="639">
        <v>514</v>
      </c>
      <c r="E528" s="214" t="s">
        <v>183</v>
      </c>
      <c r="F528" s="640">
        <f aca="true" t="shared" si="225" ref="F528:N528">SUM(F529)</f>
        <v>0</v>
      </c>
      <c r="G528" s="640">
        <f t="shared" si="225"/>
        <v>0</v>
      </c>
      <c r="H528" s="640">
        <f t="shared" si="225"/>
        <v>0</v>
      </c>
      <c r="I528" s="640">
        <f t="shared" si="225"/>
        <v>0</v>
      </c>
      <c r="J528" s="640">
        <f t="shared" si="225"/>
        <v>0</v>
      </c>
      <c r="K528" s="640">
        <f t="shared" si="225"/>
        <v>0</v>
      </c>
      <c r="L528" s="641">
        <f t="shared" si="225"/>
        <v>0</v>
      </c>
      <c r="M528" s="641">
        <f t="shared" si="225"/>
        <v>0</v>
      </c>
      <c r="N528" s="641">
        <f t="shared" si="225"/>
        <v>0</v>
      </c>
      <c r="O528" s="635"/>
      <c r="P528" s="368"/>
      <c r="Q528" s="368"/>
    </row>
    <row r="529" spans="1:15" ht="12.75">
      <c r="A529" s="148"/>
      <c r="B529" s="148"/>
      <c r="C529" s="709" t="s">
        <v>353</v>
      </c>
      <c r="D529" s="639">
        <v>515</v>
      </c>
      <c r="E529" s="148" t="s">
        <v>185</v>
      </c>
      <c r="F529" s="649">
        <f>'[1]66,02'!E215</f>
        <v>0</v>
      </c>
      <c r="G529" s="649">
        <f>SUM(H529:K529)</f>
        <v>0</v>
      </c>
      <c r="H529" s="649">
        <f>'[1]66,02'!G215</f>
        <v>0</v>
      </c>
      <c r="I529" s="649">
        <f>'[1]66,02'!H215</f>
        <v>0</v>
      </c>
      <c r="J529" s="649">
        <f>'[1]66,02'!I215</f>
        <v>0</v>
      </c>
      <c r="K529" s="649">
        <f>'[1]66,02'!J215</f>
        <v>0</v>
      </c>
      <c r="L529" s="650">
        <f>'[1]66,02'!K215</f>
        <v>0</v>
      </c>
      <c r="M529" s="650">
        <f>'[1]66,02'!L215</f>
        <v>0</v>
      </c>
      <c r="N529" s="650">
        <f>'[1]66,02'!M215</f>
        <v>0</v>
      </c>
      <c r="O529" s="635"/>
    </row>
    <row r="530" spans="1:17" s="369" customFormat="1" ht="12.75">
      <c r="A530" s="736" t="s">
        <v>354</v>
      </c>
      <c r="B530" s="145"/>
      <c r="C530" s="801"/>
      <c r="D530" s="639">
        <v>516</v>
      </c>
      <c r="E530" s="642">
        <v>57</v>
      </c>
      <c r="F530" s="643">
        <f aca="true" t="shared" si="226" ref="F530:N530">SUM(F531)</f>
        <v>0</v>
      </c>
      <c r="G530" s="640">
        <f t="shared" si="226"/>
        <v>28</v>
      </c>
      <c r="H530" s="640">
        <f t="shared" si="226"/>
        <v>28</v>
      </c>
      <c r="I530" s="640">
        <f t="shared" si="226"/>
        <v>0</v>
      </c>
      <c r="J530" s="640">
        <f t="shared" si="226"/>
        <v>0</v>
      </c>
      <c r="K530" s="640">
        <f t="shared" si="226"/>
        <v>0</v>
      </c>
      <c r="L530" s="641">
        <f t="shared" si="226"/>
        <v>28</v>
      </c>
      <c r="M530" s="641">
        <f t="shared" si="226"/>
        <v>30</v>
      </c>
      <c r="N530" s="641">
        <f t="shared" si="226"/>
        <v>30</v>
      </c>
      <c r="O530" s="635"/>
      <c r="P530" s="368"/>
      <c r="Q530" s="368"/>
    </row>
    <row r="531" spans="1:17" s="369" customFormat="1" ht="12.75">
      <c r="A531" s="214"/>
      <c r="B531" s="145" t="s">
        <v>214</v>
      </c>
      <c r="C531" s="801"/>
      <c r="D531" s="639">
        <v>517</v>
      </c>
      <c r="E531" s="214" t="s">
        <v>1425</v>
      </c>
      <c r="F531" s="640">
        <f aca="true" t="shared" si="227" ref="F531:N531">SUM(F532:F533)</f>
        <v>0</v>
      </c>
      <c r="G531" s="640">
        <f t="shared" si="227"/>
        <v>28</v>
      </c>
      <c r="H531" s="640">
        <f t="shared" si="227"/>
        <v>28</v>
      </c>
      <c r="I531" s="640">
        <f t="shared" si="227"/>
        <v>0</v>
      </c>
      <c r="J531" s="640">
        <f t="shared" si="227"/>
        <v>0</v>
      </c>
      <c r="K531" s="640">
        <f t="shared" si="227"/>
        <v>0</v>
      </c>
      <c r="L531" s="641">
        <f t="shared" si="227"/>
        <v>28</v>
      </c>
      <c r="M531" s="641">
        <f t="shared" si="227"/>
        <v>30</v>
      </c>
      <c r="N531" s="641">
        <f t="shared" si="227"/>
        <v>30</v>
      </c>
      <c r="O531" s="635"/>
      <c r="P531" s="368"/>
      <c r="Q531" s="368"/>
    </row>
    <row r="532" spans="1:15" ht="12.75">
      <c r="A532" s="148"/>
      <c r="B532" s="145"/>
      <c r="C532" s="165" t="s">
        <v>327</v>
      </c>
      <c r="D532" s="639">
        <v>518</v>
      </c>
      <c r="E532" s="148" t="s">
        <v>1427</v>
      </c>
      <c r="F532" s="649">
        <f>'[1]66,02'!E396</f>
        <v>0</v>
      </c>
      <c r="G532" s="649">
        <f>SUM(H532:K532)</f>
        <v>28</v>
      </c>
      <c r="H532" s="649">
        <f>'[1]66,02'!G396</f>
        <v>28</v>
      </c>
      <c r="I532" s="649">
        <f>'[1]66,02'!H396</f>
        <v>0</v>
      </c>
      <c r="J532" s="649">
        <f>'[1]66,02'!I396</f>
        <v>0</v>
      </c>
      <c r="K532" s="649">
        <f>'[1]66,02'!J396</f>
        <v>0</v>
      </c>
      <c r="L532" s="650">
        <f>'[1]66,02'!K396</f>
        <v>28</v>
      </c>
      <c r="M532" s="650">
        <f>'[1]66,02'!L396</f>
        <v>30</v>
      </c>
      <c r="N532" s="650">
        <f>'[1]66,02'!M396</f>
        <v>30</v>
      </c>
      <c r="O532" s="635"/>
    </row>
    <row r="533" spans="1:15" ht="12.75">
      <c r="A533" s="684"/>
      <c r="B533" s="148"/>
      <c r="C533" s="165" t="s">
        <v>328</v>
      </c>
      <c r="D533" s="639">
        <v>519</v>
      </c>
      <c r="E533" s="148" t="s">
        <v>217</v>
      </c>
      <c r="F533" s="649">
        <f>'[1]66,02'!E397</f>
        <v>0</v>
      </c>
      <c r="G533" s="649">
        <f>SUM(H533:K533)</f>
        <v>0</v>
      </c>
      <c r="H533" s="649">
        <f>'[1]66,02'!G397</f>
        <v>0</v>
      </c>
      <c r="I533" s="649">
        <f>'[1]66,02'!H397</f>
        <v>0</v>
      </c>
      <c r="J533" s="649">
        <f>'[1]66,02'!I397</f>
        <v>0</v>
      </c>
      <c r="K533" s="649">
        <f>'[1]66,02'!J397</f>
        <v>0</v>
      </c>
      <c r="L533" s="650">
        <f>'[1]66,02'!K397</f>
        <v>0</v>
      </c>
      <c r="M533" s="650">
        <f>'[1]66,02'!L397</f>
        <v>0</v>
      </c>
      <c r="N533" s="650">
        <f>'[1]66,02'!M397</f>
        <v>0</v>
      </c>
      <c r="O533" s="635"/>
    </row>
    <row r="534" spans="1:17" s="369" customFormat="1" ht="12.75">
      <c r="A534" s="770" t="s">
        <v>355</v>
      </c>
      <c r="B534" s="785"/>
      <c r="C534" s="785"/>
      <c r="D534" s="639">
        <v>520</v>
      </c>
      <c r="E534" s="214">
        <v>70</v>
      </c>
      <c r="F534" s="640">
        <f aca="true" t="shared" si="228" ref="F534:N534">SUM(F535)</f>
        <v>0</v>
      </c>
      <c r="G534" s="640">
        <f t="shared" si="228"/>
        <v>0</v>
      </c>
      <c r="H534" s="640">
        <f t="shared" si="228"/>
        <v>0</v>
      </c>
      <c r="I534" s="640">
        <f t="shared" si="228"/>
        <v>0</v>
      </c>
      <c r="J534" s="640">
        <f t="shared" si="228"/>
        <v>0</v>
      </c>
      <c r="K534" s="640">
        <f t="shared" si="228"/>
        <v>0</v>
      </c>
      <c r="L534" s="641">
        <f t="shared" si="228"/>
        <v>0</v>
      </c>
      <c r="M534" s="641">
        <f t="shared" si="228"/>
        <v>0</v>
      </c>
      <c r="N534" s="641">
        <f t="shared" si="228"/>
        <v>0</v>
      </c>
      <c r="O534" s="635"/>
      <c r="P534" s="368"/>
      <c r="Q534" s="368"/>
    </row>
    <row r="535" spans="1:17" s="369" customFormat="1" ht="12.75">
      <c r="A535" s="684" t="s">
        <v>1384</v>
      </c>
      <c r="B535" s="736"/>
      <c r="C535" s="785"/>
      <c r="D535" s="639">
        <v>521</v>
      </c>
      <c r="E535" s="214">
        <v>71</v>
      </c>
      <c r="F535" s="640">
        <f aca="true" t="shared" si="229" ref="F535:N535">SUM(F536,F541)</f>
        <v>0</v>
      </c>
      <c r="G535" s="640">
        <f t="shared" si="229"/>
        <v>0</v>
      </c>
      <c r="H535" s="640">
        <f t="shared" si="229"/>
        <v>0</v>
      </c>
      <c r="I535" s="640">
        <f t="shared" si="229"/>
        <v>0</v>
      </c>
      <c r="J535" s="640">
        <f t="shared" si="229"/>
        <v>0</v>
      </c>
      <c r="K535" s="640">
        <f t="shared" si="229"/>
        <v>0</v>
      </c>
      <c r="L535" s="641">
        <f t="shared" si="229"/>
        <v>0</v>
      </c>
      <c r="M535" s="641">
        <f t="shared" si="229"/>
        <v>0</v>
      </c>
      <c r="N535" s="641">
        <f t="shared" si="229"/>
        <v>0</v>
      </c>
      <c r="O535" s="635"/>
      <c r="P535" s="368"/>
      <c r="Q535" s="368"/>
    </row>
    <row r="536" spans="1:17" s="369" customFormat="1" ht="12.75">
      <c r="A536" s="214"/>
      <c r="B536" s="736" t="s">
        <v>1395</v>
      </c>
      <c r="C536" s="785"/>
      <c r="D536" s="639">
        <v>522</v>
      </c>
      <c r="E536" s="214" t="s">
        <v>1254</v>
      </c>
      <c r="F536" s="640">
        <f aca="true" t="shared" si="230" ref="F536:N536">SUM(F537:F540)</f>
        <v>0</v>
      </c>
      <c r="G536" s="640">
        <f t="shared" si="230"/>
        <v>0</v>
      </c>
      <c r="H536" s="640">
        <f t="shared" si="230"/>
        <v>0</v>
      </c>
      <c r="I536" s="640">
        <f t="shared" si="230"/>
        <v>0</v>
      </c>
      <c r="J536" s="640">
        <f t="shared" si="230"/>
        <v>0</v>
      </c>
      <c r="K536" s="640">
        <f t="shared" si="230"/>
        <v>0</v>
      </c>
      <c r="L536" s="641">
        <f t="shared" si="230"/>
        <v>0</v>
      </c>
      <c r="M536" s="641">
        <f t="shared" si="230"/>
        <v>0</v>
      </c>
      <c r="N536" s="641">
        <f t="shared" si="230"/>
        <v>0</v>
      </c>
      <c r="O536" s="635"/>
      <c r="P536" s="368"/>
      <c r="Q536" s="368"/>
    </row>
    <row r="537" spans="1:15" ht="12.75">
      <c r="A537" s="148"/>
      <c r="B537" s="736"/>
      <c r="C537" s="164" t="s">
        <v>1255</v>
      </c>
      <c r="D537" s="639">
        <v>523</v>
      </c>
      <c r="E537" s="165" t="s">
        <v>1256</v>
      </c>
      <c r="F537" s="722">
        <f>'[1]66,02'!E436</f>
        <v>0</v>
      </c>
      <c r="G537" s="649">
        <f>SUM(H537:K537)</f>
        <v>0</v>
      </c>
      <c r="H537" s="649">
        <f>'[1]66,02'!G436</f>
        <v>0</v>
      </c>
      <c r="I537" s="649">
        <f>'[1]66,02'!H436</f>
        <v>0</v>
      </c>
      <c r="J537" s="649">
        <f>'[1]66,02'!I436</f>
        <v>0</v>
      </c>
      <c r="K537" s="649">
        <f>'[1]66,02'!J436</f>
        <v>0</v>
      </c>
      <c r="L537" s="650">
        <f>'[1]66,02'!K436</f>
        <v>0</v>
      </c>
      <c r="M537" s="650">
        <f>'[1]66,02'!L436</f>
        <v>0</v>
      </c>
      <c r="N537" s="650">
        <f>'[1]66,02'!M436</f>
        <v>0</v>
      </c>
      <c r="O537" s="635"/>
    </row>
    <row r="538" spans="1:15" ht="16.5" customHeight="1">
      <c r="A538" s="148"/>
      <c r="B538" s="736"/>
      <c r="C538" s="709" t="s">
        <v>1257</v>
      </c>
      <c r="D538" s="639">
        <v>524</v>
      </c>
      <c r="E538" s="165" t="s">
        <v>1258</v>
      </c>
      <c r="F538" s="722">
        <f>'[1]66,02'!E437</f>
        <v>0</v>
      </c>
      <c r="G538" s="649">
        <f>SUM(H538:K538)</f>
        <v>0</v>
      </c>
      <c r="H538" s="649">
        <f>'[1]66,02'!G437</f>
        <v>0</v>
      </c>
      <c r="I538" s="649">
        <f>'[1]66,02'!H437</f>
        <v>0</v>
      </c>
      <c r="J538" s="649">
        <f>'[1]66,02'!I437</f>
        <v>0</v>
      </c>
      <c r="K538" s="649">
        <f>'[1]66,02'!J437</f>
        <v>0</v>
      </c>
      <c r="L538" s="650">
        <f>'[1]66,02'!K437</f>
        <v>0</v>
      </c>
      <c r="M538" s="650">
        <f>'[1]66,02'!L437</f>
        <v>0</v>
      </c>
      <c r="N538" s="650">
        <f>'[1]66,02'!M437</f>
        <v>0</v>
      </c>
      <c r="O538" s="635"/>
    </row>
    <row r="539" spans="1:15" ht="12.75">
      <c r="A539" s="148"/>
      <c r="B539" s="736"/>
      <c r="C539" s="165" t="s">
        <v>1259</v>
      </c>
      <c r="D539" s="639">
        <v>525</v>
      </c>
      <c r="E539" s="165" t="s">
        <v>1260</v>
      </c>
      <c r="F539" s="722">
        <f>'[1]66,02'!E438</f>
        <v>0</v>
      </c>
      <c r="G539" s="649">
        <f>SUM(H539:K539)</f>
        <v>0</v>
      </c>
      <c r="H539" s="649">
        <f>'[1]66,02'!G438</f>
        <v>0</v>
      </c>
      <c r="I539" s="649">
        <f>'[1]66,02'!H438</f>
        <v>0</v>
      </c>
      <c r="J539" s="649">
        <f>'[1]66,02'!I438</f>
        <v>0</v>
      </c>
      <c r="K539" s="649">
        <f>'[1]66,02'!J438</f>
        <v>0</v>
      </c>
      <c r="L539" s="650">
        <f>'[1]66,02'!K438</f>
        <v>0</v>
      </c>
      <c r="M539" s="650">
        <f>'[1]66,02'!L438</f>
        <v>0</v>
      </c>
      <c r="N539" s="650">
        <f>'[1]66,02'!M438</f>
        <v>0</v>
      </c>
      <c r="O539" s="635"/>
    </row>
    <row r="540" spans="1:15" ht="12.75">
      <c r="A540" s="148"/>
      <c r="B540" s="736"/>
      <c r="C540" s="165" t="s">
        <v>1261</v>
      </c>
      <c r="D540" s="639">
        <v>526</v>
      </c>
      <c r="E540" s="165" t="s">
        <v>1262</v>
      </c>
      <c r="F540" s="722">
        <f>'[1]66,02'!E439</f>
        <v>0</v>
      </c>
      <c r="G540" s="649">
        <f>SUM(H540:K540)</f>
        <v>0</v>
      </c>
      <c r="H540" s="649">
        <f>'[1]66,02'!G439</f>
        <v>0</v>
      </c>
      <c r="I540" s="649">
        <f>'[1]66,02'!H439</f>
        <v>0</v>
      </c>
      <c r="J540" s="649">
        <f>'[1]66,02'!I439</f>
        <v>0</v>
      </c>
      <c r="K540" s="649">
        <f>'[1]66,02'!J439</f>
        <v>0</v>
      </c>
      <c r="L540" s="650">
        <f>'[1]66,02'!K439</f>
        <v>0</v>
      </c>
      <c r="M540" s="650">
        <f>'[1]66,02'!L439</f>
        <v>0</v>
      </c>
      <c r="N540" s="650">
        <f>'[1]66,02'!M439</f>
        <v>0</v>
      </c>
      <c r="O540" s="635"/>
    </row>
    <row r="541" spans="1:17" s="369" customFormat="1" ht="12.75">
      <c r="A541" s="214"/>
      <c r="B541" s="233" t="s">
        <v>277</v>
      </c>
      <c r="C541" s="233"/>
      <c r="D541" s="639">
        <v>527</v>
      </c>
      <c r="E541" s="145" t="s">
        <v>1387</v>
      </c>
      <c r="F541" s="772">
        <f>'[1]66,02'!E442</f>
        <v>0</v>
      </c>
      <c r="G541" s="640">
        <f>SUM(H541:K541)</f>
        <v>0</v>
      </c>
      <c r="H541" s="640">
        <f>'[1]66,02'!G442</f>
        <v>0</v>
      </c>
      <c r="I541" s="640">
        <f>'[1]66,02'!H442</f>
        <v>0</v>
      </c>
      <c r="J541" s="640">
        <f>'[1]66,02'!I442</f>
        <v>0</v>
      </c>
      <c r="K541" s="640">
        <f>'[1]66,02'!J442</f>
        <v>0</v>
      </c>
      <c r="L541" s="641">
        <f>'[1]66,02'!K442</f>
        <v>0</v>
      </c>
      <c r="M541" s="641">
        <f>'[1]66,02'!L442</f>
        <v>0</v>
      </c>
      <c r="N541" s="641">
        <f>'[1]66,02'!M442</f>
        <v>0</v>
      </c>
      <c r="O541" s="635"/>
      <c r="P541" s="368"/>
      <c r="Q541" s="368"/>
    </row>
    <row r="542" spans="1:15" ht="12.75">
      <c r="A542" s="792" t="s">
        <v>903</v>
      </c>
      <c r="B542" s="792"/>
      <c r="C542" s="792"/>
      <c r="D542" s="639">
        <v>528</v>
      </c>
      <c r="E542" s="148"/>
      <c r="F542" s="649"/>
      <c r="G542" s="649"/>
      <c r="H542" s="649"/>
      <c r="I542" s="649"/>
      <c r="J542" s="649"/>
      <c r="K542" s="649"/>
      <c r="L542" s="650"/>
      <c r="M542" s="650"/>
      <c r="N542" s="650"/>
      <c r="O542" s="635"/>
    </row>
    <row r="543" spans="1:15" ht="12.75">
      <c r="A543" s="165"/>
      <c r="B543" s="165" t="s">
        <v>356</v>
      </c>
      <c r="C543" s="165"/>
      <c r="D543" s="639">
        <v>529</v>
      </c>
      <c r="E543" s="148" t="s">
        <v>357</v>
      </c>
      <c r="F543" s="649">
        <f aca="true" t="shared" si="231" ref="F543:N543">SUM(F544)</f>
        <v>0</v>
      </c>
      <c r="G543" s="649">
        <f t="shared" si="231"/>
        <v>0</v>
      </c>
      <c r="H543" s="649">
        <f t="shared" si="231"/>
        <v>0</v>
      </c>
      <c r="I543" s="649">
        <f t="shared" si="231"/>
        <v>0</v>
      </c>
      <c r="J543" s="649">
        <f t="shared" si="231"/>
        <v>0</v>
      </c>
      <c r="K543" s="649">
        <f t="shared" si="231"/>
        <v>0</v>
      </c>
      <c r="L543" s="650">
        <f t="shared" si="231"/>
        <v>0</v>
      </c>
      <c r="M543" s="650">
        <f t="shared" si="231"/>
        <v>0</v>
      </c>
      <c r="N543" s="650">
        <f t="shared" si="231"/>
        <v>0</v>
      </c>
      <c r="O543" s="635"/>
    </row>
    <row r="544" spans="1:15" ht="12.75">
      <c r="A544" s="165"/>
      <c r="B544" s="165"/>
      <c r="C544" s="165" t="s">
        <v>966</v>
      </c>
      <c r="D544" s="639">
        <v>530</v>
      </c>
      <c r="E544" s="148" t="s">
        <v>358</v>
      </c>
      <c r="F544" s="649"/>
      <c r="G544" s="649">
        <f>SUM(H544:K544)</f>
        <v>0</v>
      </c>
      <c r="H544" s="649"/>
      <c r="I544" s="649"/>
      <c r="J544" s="649"/>
      <c r="K544" s="649"/>
      <c r="L544" s="650"/>
      <c r="M544" s="650"/>
      <c r="N544" s="650"/>
      <c r="O544" s="635"/>
    </row>
    <row r="545" spans="1:15" ht="12.75">
      <c r="A545" s="165"/>
      <c r="B545" s="165" t="s">
        <v>359</v>
      </c>
      <c r="C545" s="165"/>
      <c r="D545" s="639">
        <v>531</v>
      </c>
      <c r="E545" s="148" t="s">
        <v>360</v>
      </c>
      <c r="F545" s="649">
        <f>'[1]66,02 cabinete medicale'!E12</f>
        <v>0</v>
      </c>
      <c r="G545" s="649">
        <f>SUM(H545:K545)</f>
        <v>1610</v>
      </c>
      <c r="H545" s="649">
        <f>'[1]66,02 cabinete medicale'!G12</f>
        <v>1610</v>
      </c>
      <c r="I545" s="649">
        <f>'[1]66,02 cabinete medicale'!H12</f>
        <v>0</v>
      </c>
      <c r="J545" s="649">
        <f>'[1]66,02 cabinete medicale'!I12</f>
        <v>0</v>
      </c>
      <c r="K545" s="649">
        <f>'[1]66,02 cabinete medicale'!J12</f>
        <v>0</v>
      </c>
      <c r="L545" s="650">
        <f>'[1]66,02 cabinete medicale'!K12</f>
        <v>1854</v>
      </c>
      <c r="M545" s="650">
        <f>'[1]66,02 cabinete medicale'!L12</f>
        <v>1944</v>
      </c>
      <c r="N545" s="650">
        <f>'[1]66,02 cabinete medicale'!M12</f>
        <v>2079</v>
      </c>
      <c r="O545" s="635"/>
    </row>
    <row r="546" spans="1:15" ht="12.75">
      <c r="A546" s="188"/>
      <c r="B546" s="165" t="s">
        <v>1452</v>
      </c>
      <c r="C546" s="165"/>
      <c r="D546" s="639">
        <v>532</v>
      </c>
      <c r="E546" s="148" t="s">
        <v>361</v>
      </c>
      <c r="F546" s="649">
        <f aca="true" t="shared" si="232" ref="F546:N546">SUM(F547)</f>
        <v>0</v>
      </c>
      <c r="G546" s="649">
        <f t="shared" si="232"/>
        <v>28</v>
      </c>
      <c r="H546" s="649">
        <f t="shared" si="232"/>
        <v>28</v>
      </c>
      <c r="I546" s="649">
        <f t="shared" si="232"/>
        <v>0</v>
      </c>
      <c r="J546" s="649">
        <f t="shared" si="232"/>
        <v>0</v>
      </c>
      <c r="K546" s="649">
        <f t="shared" si="232"/>
        <v>0</v>
      </c>
      <c r="L546" s="650">
        <f t="shared" si="232"/>
        <v>28</v>
      </c>
      <c r="M546" s="650">
        <f t="shared" si="232"/>
        <v>30</v>
      </c>
      <c r="N546" s="650">
        <f t="shared" si="232"/>
        <v>30</v>
      </c>
      <c r="O546" s="635"/>
    </row>
    <row r="547" spans="1:15" ht="12.75">
      <c r="A547" s="188"/>
      <c r="B547" s="165"/>
      <c r="C547" s="165" t="s">
        <v>974</v>
      </c>
      <c r="D547" s="639">
        <v>533</v>
      </c>
      <c r="E547" s="148" t="s">
        <v>362</v>
      </c>
      <c r="F547" s="649">
        <f>'[1]66,02 centrul de transfuzii'!E12</f>
        <v>0</v>
      </c>
      <c r="G547" s="649">
        <f>SUM(H547:K547)</f>
        <v>28</v>
      </c>
      <c r="H547" s="649">
        <f>'[1]66,02 centrul de transfuzii'!G12</f>
        <v>28</v>
      </c>
      <c r="I547" s="649">
        <f>'[1]66,02 centrul de transfuzii'!H12</f>
        <v>0</v>
      </c>
      <c r="J547" s="649">
        <f>'[1]66,02 centrul de transfuzii'!I12</f>
        <v>0</v>
      </c>
      <c r="K547" s="649">
        <f>'[1]66,02 centrul de transfuzii'!J12</f>
        <v>0</v>
      </c>
      <c r="L547" s="650">
        <f>'[1]66,02 centrul de transfuzii'!K12</f>
        <v>28</v>
      </c>
      <c r="M547" s="650">
        <f>'[1]66,02 centrul de transfuzii'!L12</f>
        <v>30</v>
      </c>
      <c r="N547" s="650">
        <f>'[1]66,02 centrul de transfuzii'!M12</f>
        <v>30</v>
      </c>
      <c r="O547" s="635"/>
    </row>
    <row r="548" spans="1:15" ht="12.75">
      <c r="A548" s="188"/>
      <c r="B548" s="165"/>
      <c r="C548" s="165"/>
      <c r="D548" s="639">
        <v>534</v>
      </c>
      <c r="E548" s="148"/>
      <c r="F548" s="649"/>
      <c r="G548" s="649"/>
      <c r="H548" s="649"/>
      <c r="I548" s="649"/>
      <c r="J548" s="649"/>
      <c r="K548" s="649"/>
      <c r="L548" s="650"/>
      <c r="M548" s="650"/>
      <c r="N548" s="650"/>
      <c r="O548" s="635"/>
    </row>
    <row r="549" spans="1:17" s="369" customFormat="1" ht="17.25" customHeight="1">
      <c r="A549" s="812" t="s">
        <v>363</v>
      </c>
      <c r="B549" s="811"/>
      <c r="C549" s="748"/>
      <c r="D549" s="639">
        <v>535</v>
      </c>
      <c r="E549" s="749" t="s">
        <v>364</v>
      </c>
      <c r="F549" s="633">
        <f aca="true" t="shared" si="233" ref="F549:N549">SUM(F588,F598,F602,F603)</f>
        <v>227</v>
      </c>
      <c r="G549" s="633">
        <f t="shared" si="233"/>
        <v>14391</v>
      </c>
      <c r="H549" s="633">
        <f t="shared" si="233"/>
        <v>14391</v>
      </c>
      <c r="I549" s="633">
        <f t="shared" si="233"/>
        <v>0</v>
      </c>
      <c r="J549" s="633">
        <f t="shared" si="233"/>
        <v>0</v>
      </c>
      <c r="K549" s="633">
        <f t="shared" si="233"/>
        <v>0</v>
      </c>
      <c r="L549" s="634">
        <f t="shared" si="233"/>
        <v>12215</v>
      </c>
      <c r="M549" s="634">
        <f t="shared" si="233"/>
        <v>12859</v>
      </c>
      <c r="N549" s="634">
        <f t="shared" si="233"/>
        <v>14219</v>
      </c>
      <c r="O549" s="635"/>
      <c r="P549" s="368"/>
      <c r="Q549" s="368"/>
    </row>
    <row r="550" spans="1:17" s="369" customFormat="1" ht="12.75">
      <c r="A550" s="736" t="s">
        <v>680</v>
      </c>
      <c r="B550" s="785"/>
      <c r="C550" s="785"/>
      <c r="D550" s="639">
        <v>536</v>
      </c>
      <c r="E550" s="642" t="s">
        <v>714</v>
      </c>
      <c r="F550" s="643">
        <f aca="true" t="shared" si="234" ref="F550:N550">SUM(F551:F553,F556,F564,F559)</f>
        <v>227</v>
      </c>
      <c r="G550" s="640">
        <f t="shared" si="234"/>
        <v>8820</v>
      </c>
      <c r="H550" s="640">
        <f t="shared" si="234"/>
        <v>8820</v>
      </c>
      <c r="I550" s="640">
        <f t="shared" si="234"/>
        <v>0</v>
      </c>
      <c r="J550" s="640">
        <f t="shared" si="234"/>
        <v>0</v>
      </c>
      <c r="K550" s="640">
        <f t="shared" si="234"/>
        <v>0</v>
      </c>
      <c r="L550" s="641">
        <f t="shared" si="234"/>
        <v>7700</v>
      </c>
      <c r="M550" s="641">
        <f t="shared" si="234"/>
        <v>8047</v>
      </c>
      <c r="N550" s="641">
        <f t="shared" si="234"/>
        <v>8575</v>
      </c>
      <c r="O550" s="635"/>
      <c r="P550" s="368"/>
      <c r="Q550" s="368"/>
    </row>
    <row r="551" spans="1:17" s="369" customFormat="1" ht="12.75">
      <c r="A551" s="145" t="s">
        <v>1378</v>
      </c>
      <c r="B551" s="786"/>
      <c r="C551" s="786"/>
      <c r="D551" s="639">
        <v>537</v>
      </c>
      <c r="E551" s="642">
        <v>10</v>
      </c>
      <c r="F551" s="643">
        <f>'[1]67.02'!E14</f>
        <v>0</v>
      </c>
      <c r="G551" s="640">
        <f>SUM(H551:K551)</f>
        <v>0</v>
      </c>
      <c r="H551" s="640">
        <f>'[1]67.02'!G14</f>
        <v>0</v>
      </c>
      <c r="I551" s="640">
        <f>'[1]67.02'!H14</f>
        <v>0</v>
      </c>
      <c r="J551" s="640">
        <f>'[1]67.02'!I14</f>
        <v>0</v>
      </c>
      <c r="K551" s="640">
        <f>'[1]67.02'!J14</f>
        <v>0</v>
      </c>
      <c r="L551" s="641">
        <f>'[1]67.02'!K14</f>
        <v>0</v>
      </c>
      <c r="M551" s="641">
        <f>'[1]67.02'!L14</f>
        <v>0</v>
      </c>
      <c r="N551" s="641">
        <f>'[1]67.02'!M14</f>
        <v>0</v>
      </c>
      <c r="O551" s="635"/>
      <c r="P551" s="368"/>
      <c r="Q551" s="368"/>
    </row>
    <row r="552" spans="1:17" s="369" customFormat="1" ht="12.75">
      <c r="A552" s="145" t="s">
        <v>1379</v>
      </c>
      <c r="B552" s="786"/>
      <c r="C552" s="786"/>
      <c r="D552" s="639">
        <v>538</v>
      </c>
      <c r="E552" s="214">
        <v>20</v>
      </c>
      <c r="F552" s="640">
        <f>'[1]67.02'!E49</f>
        <v>61</v>
      </c>
      <c r="G552" s="640">
        <f>SUM(H552:K552)</f>
        <v>3020</v>
      </c>
      <c r="H552" s="640">
        <f>'[1]67.02'!G49</f>
        <v>3020</v>
      </c>
      <c r="I552" s="640">
        <f>'[1]67.02'!H49</f>
        <v>0</v>
      </c>
      <c r="J552" s="640">
        <f>'[1]67.02'!I49</f>
        <v>0</v>
      </c>
      <c r="K552" s="640">
        <f>'[1]67.02'!J49</f>
        <v>0</v>
      </c>
      <c r="L552" s="641">
        <f>'[1]67.02'!K49</f>
        <v>3760</v>
      </c>
      <c r="M552" s="641">
        <f>'[1]67.02'!L49</f>
        <v>3930</v>
      </c>
      <c r="N552" s="641">
        <f>'[1]67.02'!M49</f>
        <v>4190</v>
      </c>
      <c r="O552" s="635"/>
      <c r="P552" s="368"/>
      <c r="Q552" s="368"/>
    </row>
    <row r="553" spans="1:17" s="369" customFormat="1" ht="12.75">
      <c r="A553" s="736" t="s">
        <v>365</v>
      </c>
      <c r="B553" s="145"/>
      <c r="C553" s="785"/>
      <c r="D553" s="639">
        <v>539</v>
      </c>
      <c r="E553" s="642" t="s">
        <v>813</v>
      </c>
      <c r="F553" s="643">
        <f aca="true" t="shared" si="235" ref="F553:N554">SUM(F554)</f>
        <v>0</v>
      </c>
      <c r="G553" s="640">
        <f t="shared" si="235"/>
        <v>0</v>
      </c>
      <c r="H553" s="640">
        <f t="shared" si="235"/>
        <v>0</v>
      </c>
      <c r="I553" s="640">
        <f t="shared" si="235"/>
        <v>0</v>
      </c>
      <c r="J553" s="640">
        <f t="shared" si="235"/>
        <v>0</v>
      </c>
      <c r="K553" s="640">
        <f t="shared" si="235"/>
        <v>0</v>
      </c>
      <c r="L553" s="641">
        <f t="shared" si="235"/>
        <v>0</v>
      </c>
      <c r="M553" s="641">
        <f t="shared" si="235"/>
        <v>0</v>
      </c>
      <c r="N553" s="641">
        <f t="shared" si="235"/>
        <v>0</v>
      </c>
      <c r="O553" s="635"/>
      <c r="P553" s="368"/>
      <c r="Q553" s="368"/>
    </row>
    <row r="554" spans="1:17" s="369" customFormat="1" ht="12.75">
      <c r="A554" s="214"/>
      <c r="B554" s="736" t="s">
        <v>300</v>
      </c>
      <c r="C554" s="785"/>
      <c r="D554" s="639">
        <v>540</v>
      </c>
      <c r="E554" s="214" t="s">
        <v>1413</v>
      </c>
      <c r="F554" s="640">
        <f t="shared" si="235"/>
        <v>0</v>
      </c>
      <c r="G554" s="640">
        <f t="shared" si="235"/>
        <v>0</v>
      </c>
      <c r="H554" s="640">
        <f t="shared" si="235"/>
        <v>0</v>
      </c>
      <c r="I554" s="640">
        <f t="shared" si="235"/>
        <v>0</v>
      </c>
      <c r="J554" s="640">
        <f t="shared" si="235"/>
        <v>0</v>
      </c>
      <c r="K554" s="640">
        <f t="shared" si="235"/>
        <v>0</v>
      </c>
      <c r="L554" s="641">
        <f t="shared" si="235"/>
        <v>0</v>
      </c>
      <c r="M554" s="641">
        <f t="shared" si="235"/>
        <v>0</v>
      </c>
      <c r="N554" s="641">
        <f t="shared" si="235"/>
        <v>0</v>
      </c>
      <c r="O554" s="635"/>
      <c r="P554" s="368"/>
      <c r="Q554" s="368"/>
    </row>
    <row r="555" spans="1:15" ht="12.75">
      <c r="A555" s="148"/>
      <c r="B555" s="148"/>
      <c r="C555" s="148" t="s">
        <v>273</v>
      </c>
      <c r="D555" s="639">
        <v>541</v>
      </c>
      <c r="E555" s="674" t="s">
        <v>1415</v>
      </c>
      <c r="F555" s="648">
        <f>'[1]67.02'!E155</f>
        <v>0</v>
      </c>
      <c r="G555" s="649">
        <f>SUM(H555:K555)</f>
        <v>0</v>
      </c>
      <c r="H555" s="649">
        <f>'[1]67.02'!G155</f>
        <v>0</v>
      </c>
      <c r="I555" s="649">
        <f>'[1]67.02'!H155</f>
        <v>0</v>
      </c>
      <c r="J555" s="649">
        <f>'[1]67.02'!I155</f>
        <v>0</v>
      </c>
      <c r="K555" s="649">
        <f>'[1]67.02'!J155</f>
        <v>0</v>
      </c>
      <c r="L555" s="650">
        <f>'[1]67.02'!K155</f>
        <v>0</v>
      </c>
      <c r="M555" s="650">
        <f>'[1]67.02'!L155</f>
        <v>0</v>
      </c>
      <c r="N555" s="650">
        <f>'[1]67.02'!M155</f>
        <v>0</v>
      </c>
      <c r="O555" s="635"/>
    </row>
    <row r="556" spans="1:17" s="369" customFormat="1" ht="12.75">
      <c r="A556" s="736" t="s">
        <v>1416</v>
      </c>
      <c r="B556" s="736"/>
      <c r="C556" s="814"/>
      <c r="D556" s="639">
        <v>542</v>
      </c>
      <c r="E556" s="642" t="s">
        <v>818</v>
      </c>
      <c r="F556" s="643">
        <f aca="true" t="shared" si="236" ref="F556:N557">SUM(F557)</f>
        <v>0</v>
      </c>
      <c r="G556" s="640">
        <f t="shared" si="236"/>
        <v>0</v>
      </c>
      <c r="H556" s="640">
        <f t="shared" si="236"/>
        <v>0</v>
      </c>
      <c r="I556" s="640">
        <f t="shared" si="236"/>
        <v>0</v>
      </c>
      <c r="J556" s="640">
        <f t="shared" si="236"/>
        <v>0</v>
      </c>
      <c r="K556" s="640">
        <f t="shared" si="236"/>
        <v>0</v>
      </c>
      <c r="L556" s="641">
        <f t="shared" si="236"/>
        <v>0</v>
      </c>
      <c r="M556" s="641">
        <f t="shared" si="236"/>
        <v>0</v>
      </c>
      <c r="N556" s="641">
        <f t="shared" si="236"/>
        <v>0</v>
      </c>
      <c r="O556" s="635"/>
      <c r="P556" s="368"/>
      <c r="Q556" s="368"/>
    </row>
    <row r="557" spans="1:17" s="369" customFormat="1" ht="12.75">
      <c r="A557" s="214"/>
      <c r="B557" s="736" t="s">
        <v>187</v>
      </c>
      <c r="C557" s="815"/>
      <c r="D557" s="639">
        <v>543</v>
      </c>
      <c r="E557" s="642" t="s">
        <v>1418</v>
      </c>
      <c r="F557" s="643">
        <f t="shared" si="236"/>
        <v>0</v>
      </c>
      <c r="G557" s="640">
        <f t="shared" si="236"/>
        <v>0</v>
      </c>
      <c r="H557" s="640">
        <f t="shared" si="236"/>
        <v>0</v>
      </c>
      <c r="I557" s="640">
        <f t="shared" si="236"/>
        <v>0</v>
      </c>
      <c r="J557" s="640">
        <f t="shared" si="236"/>
        <v>0</v>
      </c>
      <c r="K557" s="640">
        <f t="shared" si="236"/>
        <v>0</v>
      </c>
      <c r="L557" s="641">
        <f t="shared" si="236"/>
        <v>0</v>
      </c>
      <c r="M557" s="641">
        <f t="shared" si="236"/>
        <v>0</v>
      </c>
      <c r="N557" s="641">
        <f t="shared" si="236"/>
        <v>0</v>
      </c>
      <c r="O557" s="635"/>
      <c r="P557" s="368"/>
      <c r="Q557" s="368"/>
    </row>
    <row r="558" spans="1:15" ht="12.75">
      <c r="A558" s="148"/>
      <c r="B558" s="148"/>
      <c r="C558" s="148" t="s">
        <v>196</v>
      </c>
      <c r="D558" s="639">
        <v>544</v>
      </c>
      <c r="E558" s="674" t="s">
        <v>1530</v>
      </c>
      <c r="F558" s="648">
        <f>'[1]67.02'!E249</f>
        <v>0</v>
      </c>
      <c r="G558" s="649">
        <f>SUM(H558:K558)</f>
        <v>0</v>
      </c>
      <c r="H558" s="649">
        <f>'[1]67.02'!G249</f>
        <v>0</v>
      </c>
      <c r="I558" s="649">
        <f>'[1]67.02'!H249</f>
        <v>0</v>
      </c>
      <c r="J558" s="649">
        <f>'[1]67.02'!I249</f>
        <v>0</v>
      </c>
      <c r="K558" s="649">
        <f>'[1]67.02'!J249</f>
        <v>0</v>
      </c>
      <c r="L558" s="650">
        <f>'[1]67.02'!K249</f>
        <v>0</v>
      </c>
      <c r="M558" s="650">
        <f>'[1]67.02'!L249</f>
        <v>0</v>
      </c>
      <c r="N558" s="650">
        <f>'[1]67.02'!M249</f>
        <v>0</v>
      </c>
      <c r="O558" s="635"/>
    </row>
    <row r="559" spans="1:15" ht="12.75">
      <c r="A559" s="821" t="s">
        <v>366</v>
      </c>
      <c r="B559" s="821"/>
      <c r="C559" s="821"/>
      <c r="D559" s="639">
        <v>545</v>
      </c>
      <c r="E559" s="822" t="s">
        <v>820</v>
      </c>
      <c r="F559" s="823">
        <f aca="true" t="shared" si="237" ref="F559:N559">SUM(F560)</f>
        <v>166</v>
      </c>
      <c r="G559" s="655">
        <f t="shared" si="237"/>
        <v>1600</v>
      </c>
      <c r="H559" s="655">
        <f t="shared" si="237"/>
        <v>1600</v>
      </c>
      <c r="I559" s="655">
        <f t="shared" si="237"/>
        <v>0</v>
      </c>
      <c r="J559" s="655">
        <f t="shared" si="237"/>
        <v>0</v>
      </c>
      <c r="K559" s="655">
        <f t="shared" si="237"/>
        <v>0</v>
      </c>
      <c r="L559" s="656">
        <f t="shared" si="237"/>
        <v>0</v>
      </c>
      <c r="M559" s="656">
        <f t="shared" si="237"/>
        <v>0</v>
      </c>
      <c r="N559" s="656">
        <f t="shared" si="237"/>
        <v>0</v>
      </c>
      <c r="O559" s="635"/>
    </row>
    <row r="560" spans="1:15" ht="12.75">
      <c r="A560" s="148"/>
      <c r="B560" s="824" t="s">
        <v>367</v>
      </c>
      <c r="C560" s="824"/>
      <c r="D560" s="639">
        <v>546</v>
      </c>
      <c r="E560" s="822" t="s">
        <v>1266</v>
      </c>
      <c r="F560" s="823">
        <f aca="true" t="shared" si="238" ref="F560:N560">SUM(F561:F563)</f>
        <v>166</v>
      </c>
      <c r="G560" s="649">
        <f t="shared" si="238"/>
        <v>1600</v>
      </c>
      <c r="H560" s="649">
        <f t="shared" si="238"/>
        <v>1600</v>
      </c>
      <c r="I560" s="649">
        <f t="shared" si="238"/>
        <v>0</v>
      </c>
      <c r="J560" s="649">
        <f t="shared" si="238"/>
        <v>0</v>
      </c>
      <c r="K560" s="649">
        <f t="shared" si="238"/>
        <v>0</v>
      </c>
      <c r="L560" s="650">
        <f t="shared" si="238"/>
        <v>0</v>
      </c>
      <c r="M560" s="650">
        <f t="shared" si="238"/>
        <v>0</v>
      </c>
      <c r="N560" s="650">
        <f t="shared" si="238"/>
        <v>0</v>
      </c>
      <c r="O560" s="635"/>
    </row>
    <row r="561" spans="1:15" ht="12.75">
      <c r="A561" s="148"/>
      <c r="B561" s="148"/>
      <c r="C561" s="759" t="s">
        <v>207</v>
      </c>
      <c r="D561" s="639">
        <v>547</v>
      </c>
      <c r="E561" s="825" t="s">
        <v>1268</v>
      </c>
      <c r="F561" s="764">
        <f>'[1]67.02'!E295</f>
        <v>147</v>
      </c>
      <c r="G561" s="649">
        <f>SUM(H561:K561)</f>
        <v>1600</v>
      </c>
      <c r="H561" s="649">
        <f>'[1]67.02'!G295</f>
        <v>1600</v>
      </c>
      <c r="I561" s="649">
        <f>'[1]67.02'!H295</f>
        <v>0</v>
      </c>
      <c r="J561" s="649">
        <f>'[1]67.02'!I295</f>
        <v>0</v>
      </c>
      <c r="K561" s="649">
        <f>'[1]67.02'!J295</f>
        <v>0</v>
      </c>
      <c r="L561" s="650">
        <f>'[1]67.02'!K295</f>
        <v>0</v>
      </c>
      <c r="M561" s="650">
        <f>'[1]67.02'!L295</f>
        <v>0</v>
      </c>
      <c r="N561" s="650">
        <f>'[1]67.02'!M295</f>
        <v>0</v>
      </c>
      <c r="O561" s="635"/>
    </row>
    <row r="562" spans="1:15" ht="12.75">
      <c r="A562" s="148"/>
      <c r="B562" s="148"/>
      <c r="C562" s="759" t="s">
        <v>1269</v>
      </c>
      <c r="D562" s="639">
        <v>548</v>
      </c>
      <c r="E562" s="825" t="s">
        <v>1270</v>
      </c>
      <c r="F562" s="764">
        <f>'[1]67.02'!E296</f>
        <v>0</v>
      </c>
      <c r="G562" s="649">
        <f>SUM(H562:K562)</f>
        <v>0</v>
      </c>
      <c r="H562" s="649">
        <f>'[1]67.02'!G296</f>
        <v>0</v>
      </c>
      <c r="I562" s="649">
        <f>'[1]67.02'!H296</f>
        <v>0</v>
      </c>
      <c r="J562" s="649">
        <f>'[1]67.02'!I296</f>
        <v>0</v>
      </c>
      <c r="K562" s="649">
        <f>'[1]67.02'!J296</f>
        <v>0</v>
      </c>
      <c r="L562" s="650">
        <f>'[1]67.02'!K296</f>
        <v>0</v>
      </c>
      <c r="M562" s="650">
        <f>'[1]67.02'!L296</f>
        <v>0</v>
      </c>
      <c r="N562" s="650">
        <f>'[1]67.02'!M296</f>
        <v>0</v>
      </c>
      <c r="O562" s="635"/>
    </row>
    <row r="563" spans="1:15" ht="12.75">
      <c r="A563" s="148"/>
      <c r="B563" s="148"/>
      <c r="C563" s="759" t="s">
        <v>1271</v>
      </c>
      <c r="D563" s="639">
        <v>549</v>
      </c>
      <c r="E563" s="825" t="s">
        <v>1272</v>
      </c>
      <c r="F563" s="764">
        <f>'[1]67.02'!E297</f>
        <v>19</v>
      </c>
      <c r="G563" s="649">
        <f>SUM(H563:K563)</f>
        <v>0</v>
      </c>
      <c r="H563" s="649">
        <f>'[1]67.02'!G297</f>
        <v>0</v>
      </c>
      <c r="I563" s="649">
        <f>'[1]67.02'!H297</f>
        <v>0</v>
      </c>
      <c r="J563" s="649">
        <f>'[1]67.02'!I297</f>
        <v>0</v>
      </c>
      <c r="K563" s="649">
        <f>'[1]67.02'!J297</f>
        <v>0</v>
      </c>
      <c r="L563" s="650">
        <f>'[1]67.02'!K297</f>
        <v>0</v>
      </c>
      <c r="M563" s="650">
        <f>'[1]67.02'!L297</f>
        <v>0</v>
      </c>
      <c r="N563" s="650">
        <f>'[1]67.02'!M297</f>
        <v>0</v>
      </c>
      <c r="O563" s="635"/>
    </row>
    <row r="564" spans="1:17" s="369" customFormat="1" ht="12.75">
      <c r="A564" s="736" t="s">
        <v>1531</v>
      </c>
      <c r="B564" s="145"/>
      <c r="C564" s="814"/>
      <c r="D564" s="639">
        <v>550</v>
      </c>
      <c r="E564" s="642">
        <v>59</v>
      </c>
      <c r="F564" s="643">
        <f aca="true" t="shared" si="239" ref="F564:N564">SUM(F565:F569)</f>
        <v>0</v>
      </c>
      <c r="G564" s="640">
        <f t="shared" si="239"/>
        <v>4200</v>
      </c>
      <c r="H564" s="640">
        <f t="shared" si="239"/>
        <v>4200</v>
      </c>
      <c r="I564" s="640">
        <f t="shared" si="239"/>
        <v>0</v>
      </c>
      <c r="J564" s="640">
        <f t="shared" si="239"/>
        <v>0</v>
      </c>
      <c r="K564" s="640">
        <f t="shared" si="239"/>
        <v>0</v>
      </c>
      <c r="L564" s="641">
        <f t="shared" si="239"/>
        <v>3940</v>
      </c>
      <c r="M564" s="641">
        <f t="shared" si="239"/>
        <v>4117</v>
      </c>
      <c r="N564" s="641">
        <f t="shared" si="239"/>
        <v>4385</v>
      </c>
      <c r="O564" s="635"/>
      <c r="P564" s="368"/>
      <c r="Q564" s="368"/>
    </row>
    <row r="565" spans="1:17" s="369" customFormat="1" ht="12.75">
      <c r="A565" s="214"/>
      <c r="B565" s="214" t="s">
        <v>330</v>
      </c>
      <c r="C565" s="801"/>
      <c r="D565" s="639">
        <v>551</v>
      </c>
      <c r="E565" s="642" t="s">
        <v>1492</v>
      </c>
      <c r="F565" s="643">
        <f>'[1]67.02'!E411</f>
        <v>0</v>
      </c>
      <c r="G565" s="640">
        <f>SUM(H565:K565)</f>
        <v>0</v>
      </c>
      <c r="H565" s="640">
        <f>'[1]67.02'!G411</f>
        <v>0</v>
      </c>
      <c r="I565" s="640">
        <f>'[1]67.02'!H411</f>
        <v>0</v>
      </c>
      <c r="J565" s="640">
        <f>'[1]67.02'!I411</f>
        <v>0</v>
      </c>
      <c r="K565" s="640">
        <f>'[1]67.02'!J411</f>
        <v>0</v>
      </c>
      <c r="L565" s="641">
        <f>'[1]67.02'!K411</f>
        <v>0</v>
      </c>
      <c r="M565" s="641">
        <f>'[1]67.02'!L411</f>
        <v>0</v>
      </c>
      <c r="N565" s="641">
        <f>'[1]67.02'!M411</f>
        <v>0</v>
      </c>
      <c r="O565" s="635"/>
      <c r="P565" s="368"/>
      <c r="Q565" s="368"/>
    </row>
    <row r="566" spans="1:17" s="369" customFormat="1" ht="12.75">
      <c r="A566" s="214"/>
      <c r="B566" s="214" t="s">
        <v>368</v>
      </c>
      <c r="C566" s="801"/>
      <c r="D566" s="639">
        <v>552</v>
      </c>
      <c r="E566" s="642" t="s">
        <v>228</v>
      </c>
      <c r="F566" s="643">
        <f>'[1]67.02'!E412</f>
        <v>0</v>
      </c>
      <c r="G566" s="640">
        <f>SUM(H566:K566)</f>
        <v>0</v>
      </c>
      <c r="H566" s="640">
        <f>'[1]67.02'!G412</f>
        <v>0</v>
      </c>
      <c r="I566" s="640">
        <f>'[1]67.02'!H412</f>
        <v>0</v>
      </c>
      <c r="J566" s="640">
        <f>'[1]67.02'!I412</f>
        <v>0</v>
      </c>
      <c r="K566" s="640">
        <f>'[1]67.02'!J412</f>
        <v>0</v>
      </c>
      <c r="L566" s="641">
        <f>'[1]67.02'!K412</f>
        <v>0</v>
      </c>
      <c r="M566" s="641">
        <f>'[1]67.02'!L412</f>
        <v>0</v>
      </c>
      <c r="N566" s="641">
        <f>'[1]67.02'!M412</f>
        <v>0</v>
      </c>
      <c r="O566" s="635"/>
      <c r="P566" s="368"/>
      <c r="Q566" s="368"/>
    </row>
    <row r="567" spans="1:17" s="369" customFormat="1" ht="12.75">
      <c r="A567" s="214"/>
      <c r="B567" s="214" t="s">
        <v>369</v>
      </c>
      <c r="C567" s="801"/>
      <c r="D567" s="639">
        <v>553</v>
      </c>
      <c r="E567" s="642" t="s">
        <v>230</v>
      </c>
      <c r="F567" s="643">
        <f>'[1]67.02'!E415</f>
        <v>0</v>
      </c>
      <c r="G567" s="640">
        <f>SUM(H567:K567)</f>
        <v>0</v>
      </c>
      <c r="H567" s="640">
        <f>'[1]67.02'!G415</f>
        <v>0</v>
      </c>
      <c r="I567" s="640">
        <f>'[1]67.02'!H415</f>
        <v>0</v>
      </c>
      <c r="J567" s="640">
        <f>'[1]67.02'!I415</f>
        <v>0</v>
      </c>
      <c r="K567" s="640">
        <f>'[1]67.02'!J415</f>
        <v>0</v>
      </c>
      <c r="L567" s="641">
        <f>'[1]67.02'!K415</f>
        <v>0</v>
      </c>
      <c r="M567" s="641">
        <f>'[1]67.02'!L415</f>
        <v>0</v>
      </c>
      <c r="N567" s="641">
        <f>'[1]67.02'!M415</f>
        <v>0</v>
      </c>
      <c r="O567" s="635"/>
      <c r="P567" s="368"/>
      <c r="Q567" s="368"/>
    </row>
    <row r="568" spans="1:17" s="369" customFormat="1" ht="12.75">
      <c r="A568" s="214"/>
      <c r="B568" s="769" t="s">
        <v>233</v>
      </c>
      <c r="C568" s="801"/>
      <c r="D568" s="639">
        <v>554</v>
      </c>
      <c r="E568" s="214" t="s">
        <v>234</v>
      </c>
      <c r="F568" s="640">
        <f>'[1]67.02 sport'!E420</f>
        <v>0</v>
      </c>
      <c r="G568" s="640">
        <f>SUM(H568:K568)</f>
        <v>3200</v>
      </c>
      <c r="H568" s="640">
        <f>'[1]67.02 sport'!G420</f>
        <v>3200</v>
      </c>
      <c r="I568" s="640">
        <f>'[1]67.02 sport'!H420</f>
        <v>0</v>
      </c>
      <c r="J568" s="640">
        <f>'[1]67.02 sport'!I420</f>
        <v>0</v>
      </c>
      <c r="K568" s="640">
        <f>'[1]67.02 sport'!J420</f>
        <v>0</v>
      </c>
      <c r="L568" s="641">
        <f>'[1]67.02 sport'!K420</f>
        <v>2985</v>
      </c>
      <c r="M568" s="641">
        <f>'[1]67.02 sport'!L420</f>
        <v>3135</v>
      </c>
      <c r="N568" s="641">
        <f>'[1]67.02 sport'!M420</f>
        <v>3355</v>
      </c>
      <c r="O568" s="635"/>
      <c r="P568" s="368"/>
      <c r="Q568" s="368"/>
    </row>
    <row r="569" spans="1:17" s="369" customFormat="1" ht="12.75">
      <c r="A569" s="214"/>
      <c r="B569" s="769" t="s">
        <v>235</v>
      </c>
      <c r="C569" s="801"/>
      <c r="D569" s="639">
        <v>555</v>
      </c>
      <c r="E569" s="214" t="s">
        <v>236</v>
      </c>
      <c r="F569" s="640">
        <f>'[1]67.02 alte act.'!E422</f>
        <v>0</v>
      </c>
      <c r="G569" s="640">
        <f>SUM(H569:K569)</f>
        <v>1000</v>
      </c>
      <c r="H569" s="640">
        <f>'[1]67.02 alte act.'!G422</f>
        <v>1000</v>
      </c>
      <c r="I569" s="640">
        <f>'[1]67.02 alte act.'!H422</f>
        <v>0</v>
      </c>
      <c r="J569" s="640">
        <f>'[1]67.02 alte act.'!I422</f>
        <v>0</v>
      </c>
      <c r="K569" s="640">
        <f>'[1]67.02 alte act.'!J422</f>
        <v>0</v>
      </c>
      <c r="L569" s="641">
        <f>'[1]67.02 alte act.'!K422</f>
        <v>955</v>
      </c>
      <c r="M569" s="641">
        <f>'[1]67.02 alte act.'!L422</f>
        <v>982</v>
      </c>
      <c r="N569" s="641">
        <f>'[1]67.02 alte act.'!M422</f>
        <v>1030</v>
      </c>
      <c r="O569" s="635"/>
      <c r="P569" s="368"/>
      <c r="Q569" s="368"/>
    </row>
    <row r="570" spans="1:17" s="369" customFormat="1" ht="12.75">
      <c r="A570" s="770" t="s">
        <v>676</v>
      </c>
      <c r="B570" s="785"/>
      <c r="C570" s="826"/>
      <c r="D570" s="639">
        <v>556</v>
      </c>
      <c r="E570" s="214">
        <v>70</v>
      </c>
      <c r="F570" s="640">
        <f aca="true" t="shared" si="240" ref="F570:N570">SUM(F571)</f>
        <v>0</v>
      </c>
      <c r="G570" s="640">
        <f t="shared" si="240"/>
        <v>5571</v>
      </c>
      <c r="H570" s="640">
        <f t="shared" si="240"/>
        <v>5571</v>
      </c>
      <c r="I570" s="640">
        <f t="shared" si="240"/>
        <v>0</v>
      </c>
      <c r="J570" s="640">
        <f t="shared" si="240"/>
        <v>0</v>
      </c>
      <c r="K570" s="640">
        <f t="shared" si="240"/>
        <v>0</v>
      </c>
      <c r="L570" s="641">
        <f t="shared" si="240"/>
        <v>4515</v>
      </c>
      <c r="M570" s="641">
        <f t="shared" si="240"/>
        <v>4720</v>
      </c>
      <c r="N570" s="641">
        <f t="shared" si="240"/>
        <v>5095</v>
      </c>
      <c r="O570" s="635"/>
      <c r="P570" s="368"/>
      <c r="Q570" s="368"/>
    </row>
    <row r="571" spans="1:17" s="369" customFormat="1" ht="12.75">
      <c r="A571" s="684" t="s">
        <v>1403</v>
      </c>
      <c r="B571" s="736"/>
      <c r="C571" s="785"/>
      <c r="D571" s="639">
        <v>557</v>
      </c>
      <c r="E571" s="214">
        <v>71</v>
      </c>
      <c r="F571" s="640">
        <f aca="true" t="shared" si="241" ref="F571:N571">SUM(F572,F577)</f>
        <v>0</v>
      </c>
      <c r="G571" s="640">
        <f t="shared" si="241"/>
        <v>5571</v>
      </c>
      <c r="H571" s="640">
        <f t="shared" si="241"/>
        <v>5571</v>
      </c>
      <c r="I571" s="640">
        <f t="shared" si="241"/>
        <v>0</v>
      </c>
      <c r="J571" s="640">
        <f t="shared" si="241"/>
        <v>0</v>
      </c>
      <c r="K571" s="640">
        <f t="shared" si="241"/>
        <v>0</v>
      </c>
      <c r="L571" s="641">
        <f t="shared" si="241"/>
        <v>4515</v>
      </c>
      <c r="M571" s="641">
        <f t="shared" si="241"/>
        <v>4720</v>
      </c>
      <c r="N571" s="641">
        <f t="shared" si="241"/>
        <v>5095</v>
      </c>
      <c r="O571" s="635"/>
      <c r="P571" s="368"/>
      <c r="Q571" s="368"/>
    </row>
    <row r="572" spans="1:17" s="369" customFormat="1" ht="12.75">
      <c r="A572" s="214"/>
      <c r="B572" s="736" t="s">
        <v>1253</v>
      </c>
      <c r="C572" s="785"/>
      <c r="D572" s="639">
        <v>558</v>
      </c>
      <c r="E572" s="214" t="s">
        <v>1254</v>
      </c>
      <c r="F572" s="640">
        <f aca="true" t="shared" si="242" ref="F572:N572">SUM(F573:F576)</f>
        <v>0</v>
      </c>
      <c r="G572" s="640">
        <f t="shared" si="242"/>
        <v>5571</v>
      </c>
      <c r="H572" s="640">
        <f t="shared" si="242"/>
        <v>5571</v>
      </c>
      <c r="I572" s="640">
        <f t="shared" si="242"/>
        <v>0</v>
      </c>
      <c r="J572" s="640">
        <f t="shared" si="242"/>
        <v>0</v>
      </c>
      <c r="K572" s="640">
        <f t="shared" si="242"/>
        <v>0</v>
      </c>
      <c r="L572" s="641">
        <f t="shared" si="242"/>
        <v>4515</v>
      </c>
      <c r="M572" s="641">
        <f t="shared" si="242"/>
        <v>4720</v>
      </c>
      <c r="N572" s="641">
        <f t="shared" si="242"/>
        <v>5095</v>
      </c>
      <c r="O572" s="635"/>
      <c r="P572" s="368"/>
      <c r="Q572" s="368"/>
    </row>
    <row r="573" spans="1:15" ht="12.75">
      <c r="A573" s="148"/>
      <c r="B573" s="736"/>
      <c r="C573" s="164" t="s">
        <v>1255</v>
      </c>
      <c r="D573" s="639">
        <v>559</v>
      </c>
      <c r="E573" s="165" t="s">
        <v>1256</v>
      </c>
      <c r="F573" s="722">
        <f>'[1]67.02'!E436</f>
        <v>0</v>
      </c>
      <c r="G573" s="649">
        <f>SUM(H573:K573)</f>
        <v>0</v>
      </c>
      <c r="H573" s="649">
        <f>'[1]67.02'!G436</f>
        <v>0</v>
      </c>
      <c r="I573" s="649">
        <f>'[1]67.02'!H436</f>
        <v>0</v>
      </c>
      <c r="J573" s="649">
        <f>'[1]67.02'!I436</f>
        <v>0</v>
      </c>
      <c r="K573" s="649">
        <f>'[1]67.02'!J436</f>
        <v>0</v>
      </c>
      <c r="L573" s="650">
        <f>'[1]67.02'!K436</f>
        <v>0</v>
      </c>
      <c r="M573" s="650">
        <f>'[1]67.02'!L436</f>
        <v>0</v>
      </c>
      <c r="N573" s="650">
        <f>'[1]67.02'!M436</f>
        <v>0</v>
      </c>
      <c r="O573" s="635"/>
    </row>
    <row r="574" spans="1:15" ht="16.5" customHeight="1">
      <c r="A574" s="148"/>
      <c r="B574" s="736"/>
      <c r="C574" s="709" t="s">
        <v>1257</v>
      </c>
      <c r="D574" s="639">
        <v>560</v>
      </c>
      <c r="E574" s="165" t="s">
        <v>1258</v>
      </c>
      <c r="F574" s="722">
        <f>'[1]67.02'!E437</f>
        <v>0</v>
      </c>
      <c r="G574" s="649">
        <f>SUM(H574:K574)</f>
        <v>0</v>
      </c>
      <c r="H574" s="649">
        <f>'[1]67.02'!G437</f>
        <v>0</v>
      </c>
      <c r="I574" s="649">
        <f>'[1]67.02'!H437</f>
        <v>0</v>
      </c>
      <c r="J574" s="649">
        <f>'[1]67.02'!I437</f>
        <v>0</v>
      </c>
      <c r="K574" s="649">
        <f>'[1]67.02'!J437</f>
        <v>0</v>
      </c>
      <c r="L574" s="650">
        <f>'[1]67.02'!K437</f>
        <v>0</v>
      </c>
      <c r="M574" s="650">
        <f>'[1]67.02'!L437</f>
        <v>0</v>
      </c>
      <c r="N574" s="650">
        <f>'[1]67.02'!M437</f>
        <v>0</v>
      </c>
      <c r="O574" s="635"/>
    </row>
    <row r="575" spans="1:15" ht="12.75">
      <c r="A575" s="148"/>
      <c r="B575" s="736"/>
      <c r="C575" s="165" t="s">
        <v>1259</v>
      </c>
      <c r="D575" s="639">
        <v>561</v>
      </c>
      <c r="E575" s="165" t="s">
        <v>1260</v>
      </c>
      <c r="F575" s="722">
        <f>'[1]67.02'!E438</f>
        <v>0</v>
      </c>
      <c r="G575" s="649">
        <f>SUM(H575:K575)</f>
        <v>0</v>
      </c>
      <c r="H575" s="649">
        <f>'[1]67.02'!G438</f>
        <v>0</v>
      </c>
      <c r="I575" s="649">
        <f>'[1]67.02'!H438</f>
        <v>0</v>
      </c>
      <c r="J575" s="649">
        <f>'[1]67.02'!I438</f>
        <v>0</v>
      </c>
      <c r="K575" s="649">
        <f>'[1]67.02'!J438</f>
        <v>0</v>
      </c>
      <c r="L575" s="650">
        <f>'[1]67.02'!K438</f>
        <v>0</v>
      </c>
      <c r="M575" s="650">
        <f>'[1]67.02'!L438</f>
        <v>0</v>
      </c>
      <c r="N575" s="650">
        <f>'[1]67.02'!M438</f>
        <v>0</v>
      </c>
      <c r="O575" s="635"/>
    </row>
    <row r="576" spans="1:15" ht="12.75">
      <c r="A576" s="148"/>
      <c r="B576" s="736"/>
      <c r="C576" s="165" t="s">
        <v>1261</v>
      </c>
      <c r="D576" s="639">
        <v>562</v>
      </c>
      <c r="E576" s="165" t="s">
        <v>1262</v>
      </c>
      <c r="F576" s="722">
        <f>'[1]67.02'!E439</f>
        <v>0</v>
      </c>
      <c r="G576" s="649">
        <f>SUM(H576:K576)</f>
        <v>5571</v>
      </c>
      <c r="H576" s="649">
        <f>'[1]67.02'!G439</f>
        <v>5571</v>
      </c>
      <c r="I576" s="649">
        <f>'[1]67.02'!H439</f>
        <v>0</v>
      </c>
      <c r="J576" s="649">
        <f>'[1]67.02'!I439</f>
        <v>0</v>
      </c>
      <c r="K576" s="649">
        <f>'[1]67.02'!J439</f>
        <v>0</v>
      </c>
      <c r="L576" s="650">
        <f>'[1]67.02'!K439</f>
        <v>4515</v>
      </c>
      <c r="M576" s="650">
        <f>'[1]67.02'!L439</f>
        <v>4720</v>
      </c>
      <c r="N576" s="650">
        <f>'[1]67.02'!M439</f>
        <v>5095</v>
      </c>
      <c r="O576" s="635"/>
    </row>
    <row r="577" spans="1:17" s="369" customFormat="1" ht="12.75">
      <c r="A577" s="214"/>
      <c r="B577" s="233" t="s">
        <v>277</v>
      </c>
      <c r="C577" s="233"/>
      <c r="D577" s="639">
        <v>563</v>
      </c>
      <c r="E577" s="145" t="s">
        <v>1387</v>
      </c>
      <c r="F577" s="772">
        <f>'[1]67.02'!E442</f>
        <v>0</v>
      </c>
      <c r="G577" s="640">
        <f>SUM(H577:K577)</f>
        <v>0</v>
      </c>
      <c r="H577" s="640">
        <f>'[1]67.02'!G442</f>
        <v>0</v>
      </c>
      <c r="I577" s="640">
        <f>'[1]67.02'!H442</f>
        <v>0</v>
      </c>
      <c r="J577" s="640">
        <f>'[1]67.02'!I442</f>
        <v>0</v>
      </c>
      <c r="K577" s="640">
        <f>'[1]67.02'!J442</f>
        <v>0</v>
      </c>
      <c r="L577" s="641">
        <f>'[1]67.02'!K442</f>
        <v>0</v>
      </c>
      <c r="M577" s="641">
        <f>'[1]67.02'!L442</f>
        <v>0</v>
      </c>
      <c r="N577" s="641">
        <f>'[1]67.02'!M442</f>
        <v>0</v>
      </c>
      <c r="O577" s="635"/>
      <c r="P577" s="368"/>
      <c r="Q577" s="368"/>
    </row>
    <row r="578" spans="1:17" s="369" customFormat="1" ht="12.75">
      <c r="A578" s="770" t="s">
        <v>678</v>
      </c>
      <c r="B578" s="214"/>
      <c r="C578" s="145"/>
      <c r="D578" s="639">
        <v>564</v>
      </c>
      <c r="E578" s="214">
        <v>79</v>
      </c>
      <c r="F578" s="640">
        <f aca="true" t="shared" si="243" ref="F578:N578">SUM(F579)</f>
        <v>0</v>
      </c>
      <c r="G578" s="640">
        <f t="shared" si="243"/>
        <v>0</v>
      </c>
      <c r="H578" s="640">
        <f t="shared" si="243"/>
        <v>0</v>
      </c>
      <c r="I578" s="640">
        <f t="shared" si="243"/>
        <v>0</v>
      </c>
      <c r="J578" s="640">
        <f t="shared" si="243"/>
        <v>0</v>
      </c>
      <c r="K578" s="640">
        <f t="shared" si="243"/>
        <v>0</v>
      </c>
      <c r="L578" s="641">
        <f t="shared" si="243"/>
        <v>0</v>
      </c>
      <c r="M578" s="641">
        <f t="shared" si="243"/>
        <v>92</v>
      </c>
      <c r="N578" s="641">
        <f t="shared" si="243"/>
        <v>549</v>
      </c>
      <c r="O578" s="635"/>
      <c r="P578" s="368"/>
      <c r="Q578" s="368"/>
    </row>
    <row r="579" spans="1:17" s="369" customFormat="1" ht="12" customHeight="1">
      <c r="A579" s="145" t="s">
        <v>254</v>
      </c>
      <c r="B579" s="736"/>
      <c r="C579" s="145"/>
      <c r="D579" s="639">
        <v>565</v>
      </c>
      <c r="E579" s="214">
        <v>81</v>
      </c>
      <c r="F579" s="640">
        <f aca="true" t="shared" si="244" ref="F579:N579">SUM(F580:F582)</f>
        <v>0</v>
      </c>
      <c r="G579" s="640">
        <f t="shared" si="244"/>
        <v>0</v>
      </c>
      <c r="H579" s="640">
        <f t="shared" si="244"/>
        <v>0</v>
      </c>
      <c r="I579" s="640">
        <f t="shared" si="244"/>
        <v>0</v>
      </c>
      <c r="J579" s="640">
        <f t="shared" si="244"/>
        <v>0</v>
      </c>
      <c r="K579" s="640">
        <f t="shared" si="244"/>
        <v>0</v>
      </c>
      <c r="L579" s="641">
        <f t="shared" si="244"/>
        <v>0</v>
      </c>
      <c r="M579" s="641">
        <f t="shared" si="244"/>
        <v>92</v>
      </c>
      <c r="N579" s="641">
        <f t="shared" si="244"/>
        <v>549</v>
      </c>
      <c r="O579" s="635"/>
      <c r="P579" s="368"/>
      <c r="Q579" s="368"/>
    </row>
    <row r="580" spans="1:17" s="369" customFormat="1" ht="12" customHeight="1">
      <c r="A580" s="145"/>
      <c r="B580" s="736" t="s">
        <v>255</v>
      </c>
      <c r="C580" s="145"/>
      <c r="D580" s="639">
        <v>566</v>
      </c>
      <c r="E580" s="214" t="s">
        <v>256</v>
      </c>
      <c r="F580" s="640">
        <f>'[1]67.02'!E460</f>
        <v>0</v>
      </c>
      <c r="G580" s="640">
        <f>SUM(H580:K580)</f>
        <v>0</v>
      </c>
      <c r="H580" s="640">
        <f>'[1]67.02'!G460</f>
        <v>0</v>
      </c>
      <c r="I580" s="640">
        <f>'[1]67.02'!H460</f>
        <v>0</v>
      </c>
      <c r="J580" s="640">
        <f>'[1]67.02'!I460</f>
        <v>0</v>
      </c>
      <c r="K580" s="640">
        <f>'[1]67.02'!J460</f>
        <v>0</v>
      </c>
      <c r="L580" s="641">
        <f>'[1]67.02'!K460</f>
        <v>0</v>
      </c>
      <c r="M580" s="641">
        <f>'[1]67.02'!L460</f>
        <v>0</v>
      </c>
      <c r="N580" s="641">
        <f>'[1]67.02'!M460</f>
        <v>0</v>
      </c>
      <c r="O580" s="635"/>
      <c r="P580" s="368"/>
      <c r="Q580" s="368"/>
    </row>
    <row r="581" spans="1:17" s="369" customFormat="1" ht="12.75">
      <c r="A581" s="145"/>
      <c r="B581" s="145" t="s">
        <v>1389</v>
      </c>
      <c r="C581" s="145"/>
      <c r="D581" s="639">
        <v>567</v>
      </c>
      <c r="E581" s="214" t="s">
        <v>1390</v>
      </c>
      <c r="F581" s="640">
        <f>'[1]67.02'!E465</f>
        <v>0</v>
      </c>
      <c r="G581" s="640">
        <f>SUM(H581:K581)</f>
        <v>0</v>
      </c>
      <c r="H581" s="640">
        <f>'[1]67.02'!G465</f>
        <v>0</v>
      </c>
      <c r="I581" s="640">
        <f>'[1]67.02'!H465</f>
        <v>0</v>
      </c>
      <c r="J581" s="640">
        <f>'[1]67.02'!I465</f>
        <v>0</v>
      </c>
      <c r="K581" s="640">
        <f>'[1]67.02'!J465</f>
        <v>0</v>
      </c>
      <c r="L581" s="641">
        <f>'[1]67.02'!K465</f>
        <v>0</v>
      </c>
      <c r="M581" s="641">
        <f>'[1]67.02'!L465</f>
        <v>0</v>
      </c>
      <c r="N581" s="641">
        <f>'[1]67.02'!M465</f>
        <v>0</v>
      </c>
      <c r="O581" s="635"/>
      <c r="P581" s="368"/>
      <c r="Q581" s="368"/>
    </row>
    <row r="582" spans="1:17" s="369" customFormat="1" ht="12.75">
      <c r="A582" s="145"/>
      <c r="B582" s="145" t="s">
        <v>257</v>
      </c>
      <c r="C582" s="145"/>
      <c r="D582" s="639">
        <v>568</v>
      </c>
      <c r="E582" s="214" t="s">
        <v>258</v>
      </c>
      <c r="F582" s="640">
        <f>'[1]67.02'!E470</f>
        <v>0</v>
      </c>
      <c r="G582" s="640">
        <f>SUM(H582:K582)</f>
        <v>0</v>
      </c>
      <c r="H582" s="640">
        <f>'[1]67.02'!G470</f>
        <v>0</v>
      </c>
      <c r="I582" s="640">
        <f>'[1]67.02'!H470</f>
        <v>0</v>
      </c>
      <c r="J582" s="640">
        <f>'[1]67.02'!I470</f>
        <v>0</v>
      </c>
      <c r="K582" s="640">
        <f>'[1]67.02'!J470</f>
        <v>0</v>
      </c>
      <c r="L582" s="641">
        <f>'[1]67.02'!K470</f>
        <v>0</v>
      </c>
      <c r="M582" s="641">
        <f>'[1]67.02'!L470</f>
        <v>92</v>
      </c>
      <c r="N582" s="641">
        <f>'[1]67.02'!M470</f>
        <v>549</v>
      </c>
      <c r="O582" s="635"/>
      <c r="P582" s="368"/>
      <c r="Q582" s="368"/>
    </row>
    <row r="583" spans="1:17" s="369" customFormat="1" ht="12.75">
      <c r="A583" s="773" t="s">
        <v>259</v>
      </c>
      <c r="B583" s="773"/>
      <c r="C583" s="773"/>
      <c r="D583" s="639">
        <v>569</v>
      </c>
      <c r="E583" s="214">
        <v>84</v>
      </c>
      <c r="F583" s="640">
        <f aca="true" t="shared" si="245" ref="F583:N583">SUM(F584)</f>
        <v>0</v>
      </c>
      <c r="G583" s="640">
        <f t="shared" si="245"/>
        <v>0</v>
      </c>
      <c r="H583" s="640">
        <f t="shared" si="245"/>
        <v>0</v>
      </c>
      <c r="I583" s="640">
        <f t="shared" si="245"/>
        <v>0</v>
      </c>
      <c r="J583" s="640">
        <f t="shared" si="245"/>
        <v>0</v>
      </c>
      <c r="K583" s="640">
        <f t="shared" si="245"/>
        <v>0</v>
      </c>
      <c r="L583" s="641">
        <f t="shared" si="245"/>
        <v>0</v>
      </c>
      <c r="M583" s="641">
        <f t="shared" si="245"/>
        <v>0</v>
      </c>
      <c r="N583" s="641">
        <f t="shared" si="245"/>
        <v>0</v>
      </c>
      <c r="O583" s="635"/>
      <c r="P583" s="368"/>
      <c r="Q583" s="368"/>
    </row>
    <row r="584" spans="1:17" s="369" customFormat="1" ht="12.75">
      <c r="A584" s="774"/>
      <c r="B584" s="485" t="s">
        <v>260</v>
      </c>
      <c r="C584" s="145"/>
      <c r="D584" s="639">
        <v>570</v>
      </c>
      <c r="E584" s="148" t="s">
        <v>261</v>
      </c>
      <c r="F584" s="649">
        <f aca="true" t="shared" si="246" ref="F584:N584">SUM(F585:F586)</f>
        <v>0</v>
      </c>
      <c r="G584" s="649">
        <f t="shared" si="246"/>
        <v>0</v>
      </c>
      <c r="H584" s="649">
        <f t="shared" si="246"/>
        <v>0</v>
      </c>
      <c r="I584" s="649">
        <f t="shared" si="246"/>
        <v>0</v>
      </c>
      <c r="J584" s="649">
        <f t="shared" si="246"/>
        <v>0</v>
      </c>
      <c r="K584" s="649">
        <f t="shared" si="246"/>
        <v>0</v>
      </c>
      <c r="L584" s="650">
        <f t="shared" si="246"/>
        <v>0</v>
      </c>
      <c r="M584" s="650">
        <f t="shared" si="246"/>
        <v>0</v>
      </c>
      <c r="N584" s="650">
        <f t="shared" si="246"/>
        <v>0</v>
      </c>
      <c r="O584" s="635"/>
      <c r="P584" s="368"/>
      <c r="Q584" s="368"/>
    </row>
    <row r="585" spans="1:17" s="369" customFormat="1" ht="12.75">
      <c r="A585" s="774"/>
      <c r="B585" s="485"/>
      <c r="C585" s="775" t="s">
        <v>262</v>
      </c>
      <c r="D585" s="639">
        <v>571</v>
      </c>
      <c r="E585" s="148" t="s">
        <v>263</v>
      </c>
      <c r="F585" s="649">
        <f>'[1]67.02'!E474</f>
        <v>0</v>
      </c>
      <c r="G585" s="649">
        <f>SUM(H585:K585)</f>
        <v>0</v>
      </c>
      <c r="H585" s="776">
        <f>'[1]67.02'!G474</f>
        <v>0</v>
      </c>
      <c r="I585" s="776">
        <f>'[1]67.02'!H474</f>
        <v>0</v>
      </c>
      <c r="J585" s="776">
        <f>'[1]67.02'!I474</f>
        <v>0</v>
      </c>
      <c r="K585" s="776">
        <f>'[1]67.02'!J474</f>
        <v>0</v>
      </c>
      <c r="L585" s="777">
        <f>'[1]67.02'!K474</f>
        <v>0</v>
      </c>
      <c r="M585" s="777">
        <f>'[1]67.02'!L474</f>
        <v>0</v>
      </c>
      <c r="N585" s="777">
        <f>'[1]67.02'!M474</f>
        <v>0</v>
      </c>
      <c r="O585" s="635"/>
      <c r="P585" s="368"/>
      <c r="Q585" s="368"/>
    </row>
    <row r="586" spans="1:17" s="369" customFormat="1" ht="12.75">
      <c r="A586" s="774"/>
      <c r="B586" s="485"/>
      <c r="C586" s="775" t="s">
        <v>264</v>
      </c>
      <c r="D586" s="639">
        <v>572</v>
      </c>
      <c r="E586" s="148" t="s">
        <v>265</v>
      </c>
      <c r="F586" s="649">
        <f>'[1]67.02'!E475</f>
        <v>0</v>
      </c>
      <c r="G586" s="649">
        <f>SUM(H586:K586)</f>
        <v>0</v>
      </c>
      <c r="H586" s="776">
        <f>'[1]67.02'!G475</f>
        <v>0</v>
      </c>
      <c r="I586" s="776">
        <f>'[1]67.02'!H475</f>
        <v>0</v>
      </c>
      <c r="J586" s="776">
        <f>'[1]67.02'!I475</f>
        <v>0</v>
      </c>
      <c r="K586" s="776">
        <f>'[1]67.02'!J475</f>
        <v>0</v>
      </c>
      <c r="L586" s="777">
        <f>'[1]67.02'!K475</f>
        <v>0</v>
      </c>
      <c r="M586" s="777">
        <f>'[1]67.02'!L475</f>
        <v>0</v>
      </c>
      <c r="N586" s="777">
        <f>'[1]67.02'!M475</f>
        <v>0</v>
      </c>
      <c r="O586" s="635"/>
      <c r="P586" s="368"/>
      <c r="Q586" s="368"/>
    </row>
    <row r="587" spans="1:15" ht="12.75">
      <c r="A587" s="792" t="s">
        <v>903</v>
      </c>
      <c r="B587" s="792"/>
      <c r="C587" s="792"/>
      <c r="D587" s="639">
        <v>573</v>
      </c>
      <c r="E587" s="148"/>
      <c r="F587" s="649"/>
      <c r="G587" s="649"/>
      <c r="H587" s="649"/>
      <c r="I587" s="649"/>
      <c r="J587" s="649"/>
      <c r="K587" s="649"/>
      <c r="L587" s="650"/>
      <c r="M587" s="650"/>
      <c r="N587" s="650"/>
      <c r="O587" s="635"/>
    </row>
    <row r="588" spans="1:15" ht="12.75">
      <c r="A588" s="165"/>
      <c r="B588" s="165" t="s">
        <v>370</v>
      </c>
      <c r="C588" s="165"/>
      <c r="D588" s="639">
        <v>574</v>
      </c>
      <c r="E588" s="148" t="s">
        <v>371</v>
      </c>
      <c r="F588" s="649">
        <f aca="true" t="shared" si="247" ref="F588:N588">SUM(F589:F597)</f>
        <v>0</v>
      </c>
      <c r="G588" s="649">
        <f t="shared" si="247"/>
        <v>627</v>
      </c>
      <c r="H588" s="649">
        <f t="shared" si="247"/>
        <v>627</v>
      </c>
      <c r="I588" s="649">
        <f t="shared" si="247"/>
        <v>0</v>
      </c>
      <c r="J588" s="649">
        <f t="shared" si="247"/>
        <v>0</v>
      </c>
      <c r="K588" s="649">
        <f t="shared" si="247"/>
        <v>0</v>
      </c>
      <c r="L588" s="650">
        <f t="shared" si="247"/>
        <v>820</v>
      </c>
      <c r="M588" s="650">
        <f t="shared" si="247"/>
        <v>848</v>
      </c>
      <c r="N588" s="650">
        <f t="shared" si="247"/>
        <v>880</v>
      </c>
      <c r="O588" s="635"/>
    </row>
    <row r="589" spans="1:15" ht="12.75">
      <c r="A589" s="165"/>
      <c r="B589" s="165"/>
      <c r="C589" s="165" t="s">
        <v>979</v>
      </c>
      <c r="D589" s="639">
        <v>575</v>
      </c>
      <c r="E589" s="188" t="s">
        <v>372</v>
      </c>
      <c r="F589" s="722"/>
      <c r="G589" s="649">
        <f aca="true" t="shared" si="248" ref="G589:G597">SUM(H589:K589)</f>
        <v>0</v>
      </c>
      <c r="H589" s="649"/>
      <c r="I589" s="649"/>
      <c r="J589" s="649"/>
      <c r="K589" s="649"/>
      <c r="L589" s="650"/>
      <c r="M589" s="650"/>
      <c r="N589" s="650"/>
      <c r="O589" s="635"/>
    </row>
    <row r="590" spans="1:15" ht="12.75">
      <c r="A590" s="165"/>
      <c r="B590" s="165"/>
      <c r="C590" s="709" t="s">
        <v>981</v>
      </c>
      <c r="D590" s="639">
        <v>576</v>
      </c>
      <c r="E590" s="188" t="s">
        <v>373</v>
      </c>
      <c r="F590" s="722"/>
      <c r="G590" s="649">
        <f t="shared" si="248"/>
        <v>0</v>
      </c>
      <c r="H590" s="649"/>
      <c r="I590" s="649"/>
      <c r="J590" s="649"/>
      <c r="K590" s="649"/>
      <c r="L590" s="650"/>
      <c r="M590" s="650"/>
      <c r="N590" s="650"/>
      <c r="O590" s="635"/>
    </row>
    <row r="591" spans="1:15" ht="12.75">
      <c r="A591" s="165"/>
      <c r="B591" s="165"/>
      <c r="C591" s="165" t="s">
        <v>983</v>
      </c>
      <c r="D591" s="639">
        <v>577</v>
      </c>
      <c r="E591" s="188" t="s">
        <v>374</v>
      </c>
      <c r="F591" s="722"/>
      <c r="G591" s="649">
        <f t="shared" si="248"/>
        <v>0</v>
      </c>
      <c r="H591" s="649"/>
      <c r="I591" s="649"/>
      <c r="J591" s="649"/>
      <c r="K591" s="649"/>
      <c r="L591" s="650"/>
      <c r="M591" s="650"/>
      <c r="N591" s="650"/>
      <c r="O591" s="635"/>
    </row>
    <row r="592" spans="1:15" ht="18" customHeight="1">
      <c r="A592" s="165"/>
      <c r="B592" s="165"/>
      <c r="C592" s="709" t="s">
        <v>985</v>
      </c>
      <c r="D592" s="639">
        <v>578</v>
      </c>
      <c r="E592" s="188" t="s">
        <v>375</v>
      </c>
      <c r="F592" s="722"/>
      <c r="G592" s="649">
        <f t="shared" si="248"/>
        <v>0</v>
      </c>
      <c r="H592" s="649"/>
      <c r="I592" s="649"/>
      <c r="J592" s="649"/>
      <c r="K592" s="649"/>
      <c r="L592" s="650"/>
      <c r="M592" s="650"/>
      <c r="N592" s="650"/>
      <c r="O592" s="635"/>
    </row>
    <row r="593" spans="1:15" ht="17.25" customHeight="1">
      <c r="A593" s="165"/>
      <c r="B593" s="165"/>
      <c r="C593" s="709" t="s">
        <v>987</v>
      </c>
      <c r="D593" s="639">
        <v>579</v>
      </c>
      <c r="E593" s="188" t="s">
        <v>376</v>
      </c>
      <c r="F593" s="722"/>
      <c r="G593" s="649">
        <f t="shared" si="248"/>
        <v>0</v>
      </c>
      <c r="H593" s="649"/>
      <c r="I593" s="649"/>
      <c r="J593" s="649"/>
      <c r="K593" s="649"/>
      <c r="L593" s="650"/>
      <c r="M593" s="650"/>
      <c r="N593" s="650"/>
      <c r="O593" s="635"/>
    </row>
    <row r="594" spans="1:15" ht="18.75" customHeight="1">
      <c r="A594" s="165"/>
      <c r="B594" s="165"/>
      <c r="C594" s="709" t="s">
        <v>989</v>
      </c>
      <c r="D594" s="639">
        <v>580</v>
      </c>
      <c r="E594" s="188" t="s">
        <v>377</v>
      </c>
      <c r="F594" s="722"/>
      <c r="G594" s="649">
        <f t="shared" si="248"/>
        <v>0</v>
      </c>
      <c r="H594" s="649"/>
      <c r="I594" s="649"/>
      <c r="J594" s="649"/>
      <c r="K594" s="649"/>
      <c r="L594" s="650"/>
      <c r="M594" s="650"/>
      <c r="N594" s="650"/>
      <c r="O594" s="635"/>
    </row>
    <row r="595" spans="1:15" ht="17.25" customHeight="1">
      <c r="A595" s="165"/>
      <c r="B595" s="165"/>
      <c r="C595" s="709" t="s">
        <v>378</v>
      </c>
      <c r="D595" s="639">
        <v>581</v>
      </c>
      <c r="E595" s="188" t="s">
        <v>379</v>
      </c>
      <c r="F595" s="722"/>
      <c r="G595" s="649">
        <f t="shared" si="248"/>
        <v>0</v>
      </c>
      <c r="H595" s="649"/>
      <c r="I595" s="649"/>
      <c r="J595" s="649"/>
      <c r="K595" s="649"/>
      <c r="L595" s="650"/>
      <c r="M595" s="650"/>
      <c r="N595" s="650"/>
      <c r="O595" s="635"/>
    </row>
    <row r="596" spans="1:15" ht="17.25" customHeight="1">
      <c r="A596" s="165"/>
      <c r="B596" s="165"/>
      <c r="C596" s="709" t="s">
        <v>993</v>
      </c>
      <c r="D596" s="639">
        <v>582</v>
      </c>
      <c r="E596" s="188" t="s">
        <v>380</v>
      </c>
      <c r="F596" s="722">
        <f>'[1]67.02 monumente'!E12</f>
        <v>0</v>
      </c>
      <c r="G596" s="649">
        <f t="shared" si="248"/>
        <v>627</v>
      </c>
      <c r="H596" s="649">
        <f>'[1]67.02 monumente'!G12</f>
        <v>627</v>
      </c>
      <c r="I596" s="649">
        <f>'[1]67.02 monumente'!H12</f>
        <v>0</v>
      </c>
      <c r="J596" s="649">
        <f>'[1]67.02 monumente'!I12</f>
        <v>0</v>
      </c>
      <c r="K596" s="649">
        <f>'[1]67.02 monumente'!J12</f>
        <v>0</v>
      </c>
      <c r="L596" s="650">
        <f>'[1]67.02 monumente'!K12</f>
        <v>820</v>
      </c>
      <c r="M596" s="650">
        <f>'[1]67.02 monumente'!L12</f>
        <v>848</v>
      </c>
      <c r="N596" s="650">
        <f>'[1]67.02 monumente'!M12</f>
        <v>880</v>
      </c>
      <c r="O596" s="635"/>
    </row>
    <row r="597" spans="1:15" ht="12.75">
      <c r="A597" s="165"/>
      <c r="B597" s="165"/>
      <c r="C597" s="165" t="s">
        <v>995</v>
      </c>
      <c r="D597" s="639">
        <v>583</v>
      </c>
      <c r="E597" s="188" t="s">
        <v>381</v>
      </c>
      <c r="F597" s="722"/>
      <c r="G597" s="649">
        <f t="shared" si="248"/>
        <v>0</v>
      </c>
      <c r="H597" s="649"/>
      <c r="I597" s="649"/>
      <c r="J597" s="649"/>
      <c r="K597" s="649"/>
      <c r="L597" s="650"/>
      <c r="M597" s="650"/>
      <c r="N597" s="650"/>
      <c r="O597" s="635"/>
    </row>
    <row r="598" spans="1:15" ht="12.75">
      <c r="A598" s="165"/>
      <c r="B598" s="165" t="s">
        <v>1472</v>
      </c>
      <c r="C598" s="165"/>
      <c r="D598" s="639">
        <v>584</v>
      </c>
      <c r="E598" s="148" t="s">
        <v>382</v>
      </c>
      <c r="F598" s="649">
        <f aca="true" t="shared" si="249" ref="F598:N598">SUM(F599:F601)</f>
        <v>34</v>
      </c>
      <c r="G598" s="649">
        <f t="shared" si="249"/>
        <v>5500</v>
      </c>
      <c r="H598" s="649">
        <f t="shared" si="249"/>
        <v>5500</v>
      </c>
      <c r="I598" s="649">
        <f t="shared" si="249"/>
        <v>0</v>
      </c>
      <c r="J598" s="649">
        <f t="shared" si="249"/>
        <v>0</v>
      </c>
      <c r="K598" s="649">
        <f t="shared" si="249"/>
        <v>0</v>
      </c>
      <c r="L598" s="650">
        <f t="shared" si="249"/>
        <v>6255</v>
      </c>
      <c r="M598" s="650">
        <f t="shared" si="249"/>
        <v>6565</v>
      </c>
      <c r="N598" s="650">
        <f t="shared" si="249"/>
        <v>7030</v>
      </c>
      <c r="O598" s="635"/>
    </row>
    <row r="599" spans="1:15" ht="12.75">
      <c r="A599" s="165"/>
      <c r="B599" s="165"/>
      <c r="C599" s="165" t="s">
        <v>999</v>
      </c>
      <c r="D599" s="639">
        <v>585</v>
      </c>
      <c r="E599" s="188" t="s">
        <v>383</v>
      </c>
      <c r="F599" s="722">
        <f>'[1]67.02 sport'!E12</f>
        <v>0</v>
      </c>
      <c r="G599" s="649">
        <f>SUM(H599:K599)</f>
        <v>3200</v>
      </c>
      <c r="H599" s="649">
        <f>'[1]67.02 sport'!G12</f>
        <v>3200</v>
      </c>
      <c r="I599" s="649">
        <f>'[1]67.02 sport'!H12</f>
        <v>0</v>
      </c>
      <c r="J599" s="649">
        <f>'[1]67.02 sport'!I12</f>
        <v>0</v>
      </c>
      <c r="K599" s="649">
        <f>'[1]67.02 sport'!J12</f>
        <v>0</v>
      </c>
      <c r="L599" s="650">
        <f>'[1]67.02 sport'!K12</f>
        <v>2985</v>
      </c>
      <c r="M599" s="650">
        <f>'[1]67.02 sport'!L12</f>
        <v>3135</v>
      </c>
      <c r="N599" s="650">
        <f>'[1]67.02 sport'!M12</f>
        <v>3355</v>
      </c>
      <c r="O599" s="635"/>
    </row>
    <row r="600" spans="1:15" ht="12.75">
      <c r="A600" s="165"/>
      <c r="B600" s="165"/>
      <c r="C600" s="165" t="s">
        <v>1001</v>
      </c>
      <c r="D600" s="639">
        <v>586</v>
      </c>
      <c r="E600" s="188" t="s">
        <v>384</v>
      </c>
      <c r="F600" s="722"/>
      <c r="G600" s="649">
        <f>SUM(H600:K600)</f>
        <v>0</v>
      </c>
      <c r="H600" s="649"/>
      <c r="I600" s="649"/>
      <c r="J600" s="649"/>
      <c r="K600" s="649"/>
      <c r="L600" s="650"/>
      <c r="M600" s="650"/>
      <c r="N600" s="650"/>
      <c r="O600" s="635"/>
    </row>
    <row r="601" spans="1:15" ht="12.75" customHeight="1">
      <c r="A601" s="165"/>
      <c r="B601" s="165"/>
      <c r="C601" s="709" t="s">
        <v>1003</v>
      </c>
      <c r="D601" s="639">
        <v>587</v>
      </c>
      <c r="E601" s="188" t="s">
        <v>385</v>
      </c>
      <c r="F601" s="722">
        <f>'[1]67.02 spatii verzi'!E12</f>
        <v>34</v>
      </c>
      <c r="G601" s="649">
        <f>SUM(H601:K601)</f>
        <v>2300</v>
      </c>
      <c r="H601" s="649">
        <f>'[1]67.02 spatii verzi'!G12</f>
        <v>2300</v>
      </c>
      <c r="I601" s="649">
        <f>'[1]67.02 spatii verzi'!H12</f>
        <v>0</v>
      </c>
      <c r="J601" s="649">
        <f>'[1]67.02 spatii verzi'!I12</f>
        <v>0</v>
      </c>
      <c r="K601" s="649">
        <f>'[1]67.02 spatii verzi'!J12</f>
        <v>0</v>
      </c>
      <c r="L601" s="650">
        <f>'[1]67.02 spatii verzi'!K12</f>
        <v>3270</v>
      </c>
      <c r="M601" s="650">
        <f>'[1]67.02 spatii verzi'!L12</f>
        <v>3430</v>
      </c>
      <c r="N601" s="650">
        <f>'[1]67.02 spatii verzi'!M12</f>
        <v>3675</v>
      </c>
      <c r="O601" s="635"/>
    </row>
    <row r="602" spans="1:15" ht="12.75">
      <c r="A602" s="165"/>
      <c r="B602" s="165" t="s">
        <v>386</v>
      </c>
      <c r="C602" s="145"/>
      <c r="D602" s="639">
        <v>588</v>
      </c>
      <c r="E602" s="148" t="s">
        <v>387</v>
      </c>
      <c r="F602" s="649"/>
      <c r="G602" s="649">
        <f>SUM(H602:K602)</f>
        <v>0</v>
      </c>
      <c r="H602" s="649"/>
      <c r="I602" s="649"/>
      <c r="J602" s="649"/>
      <c r="K602" s="649"/>
      <c r="L602" s="650"/>
      <c r="M602" s="650"/>
      <c r="N602" s="650"/>
      <c r="O602" s="635"/>
    </row>
    <row r="603" spans="1:15" ht="12.75">
      <c r="A603" s="165"/>
      <c r="B603" s="165" t="s">
        <v>1005</v>
      </c>
      <c r="C603" s="145"/>
      <c r="D603" s="639">
        <v>589</v>
      </c>
      <c r="E603" s="148" t="s">
        <v>388</v>
      </c>
      <c r="F603" s="649">
        <f>'[1]67.02 alte act.'!E12</f>
        <v>193</v>
      </c>
      <c r="G603" s="649">
        <f>SUM(H603:K603)</f>
        <v>8264</v>
      </c>
      <c r="H603" s="649">
        <f>'[1]67.02 alte act.'!G12</f>
        <v>8264</v>
      </c>
      <c r="I603" s="649">
        <f>'[1]67.02 alte act.'!H12</f>
        <v>0</v>
      </c>
      <c r="J603" s="649">
        <f>'[1]67.02 alte act.'!I12</f>
        <v>0</v>
      </c>
      <c r="K603" s="649">
        <f>'[1]67.02 alte act.'!J12</f>
        <v>0</v>
      </c>
      <c r="L603" s="650">
        <f>'[1]67.02 alte act.'!K12</f>
        <v>5140</v>
      </c>
      <c r="M603" s="650">
        <f>'[1]67.02 alte act.'!L12</f>
        <v>5446</v>
      </c>
      <c r="N603" s="650">
        <f>'[1]67.02 alte act.'!M12</f>
        <v>6309</v>
      </c>
      <c r="O603" s="635"/>
    </row>
    <row r="604" spans="1:15" ht="12.75">
      <c r="A604" s="820"/>
      <c r="B604" s="820"/>
      <c r="C604" s="820"/>
      <c r="D604" s="639">
        <v>590</v>
      </c>
      <c r="E604" s="148"/>
      <c r="F604" s="649"/>
      <c r="G604" s="649"/>
      <c r="H604" s="649"/>
      <c r="I604" s="649"/>
      <c r="J604" s="649"/>
      <c r="K604" s="649"/>
      <c r="L604" s="650"/>
      <c r="M604" s="650"/>
      <c r="N604" s="650"/>
      <c r="O604" s="635"/>
    </row>
    <row r="605" spans="1:17" s="369" customFormat="1" ht="24.75" customHeight="1">
      <c r="A605" s="803" t="s">
        <v>389</v>
      </c>
      <c r="B605" s="803"/>
      <c r="C605" s="803"/>
      <c r="D605" s="639">
        <v>591</v>
      </c>
      <c r="E605" s="749" t="s">
        <v>390</v>
      </c>
      <c r="F605" s="633">
        <f>SUM(F653,F654,F656,F657,F658,F659,F660,F663)</f>
        <v>4</v>
      </c>
      <c r="G605" s="633">
        <f>SUM(G653,G654,G656,G657,G658,G660,G663)</f>
        <v>9471</v>
      </c>
      <c r="H605" s="633">
        <f aca="true" t="shared" si="250" ref="H605:N605">SUM(H653,H654,H656,H657,H658,H659,H660,H663)</f>
        <v>9471</v>
      </c>
      <c r="I605" s="633">
        <f t="shared" si="250"/>
        <v>0</v>
      </c>
      <c r="J605" s="633">
        <f t="shared" si="250"/>
        <v>0</v>
      </c>
      <c r="K605" s="633">
        <f t="shared" si="250"/>
        <v>0</v>
      </c>
      <c r="L605" s="634">
        <f t="shared" si="250"/>
        <v>10387</v>
      </c>
      <c r="M605" s="634">
        <f t="shared" si="250"/>
        <v>10638</v>
      </c>
      <c r="N605" s="634">
        <f t="shared" si="250"/>
        <v>10980</v>
      </c>
      <c r="O605" s="635"/>
      <c r="P605" s="368"/>
      <c r="Q605" s="368"/>
    </row>
    <row r="606" spans="1:17" s="369" customFormat="1" ht="12.75">
      <c r="A606" s="771" t="s">
        <v>1377</v>
      </c>
      <c r="B606" s="785"/>
      <c r="C606" s="785"/>
      <c r="D606" s="639">
        <v>592</v>
      </c>
      <c r="E606" s="642" t="s">
        <v>714</v>
      </c>
      <c r="F606" s="643">
        <f aca="true" t="shared" si="251" ref="F606:N606">SUM(F607:F609,F612,F626,F632,F617)</f>
        <v>4</v>
      </c>
      <c r="G606" s="640">
        <f t="shared" si="251"/>
        <v>9471</v>
      </c>
      <c r="H606" s="640">
        <f t="shared" si="251"/>
        <v>9471</v>
      </c>
      <c r="I606" s="640">
        <f t="shared" si="251"/>
        <v>0</v>
      </c>
      <c r="J606" s="640">
        <f t="shared" si="251"/>
        <v>0</v>
      </c>
      <c r="K606" s="640">
        <f t="shared" si="251"/>
        <v>0</v>
      </c>
      <c r="L606" s="641">
        <f t="shared" si="251"/>
        <v>10387</v>
      </c>
      <c r="M606" s="641">
        <f t="shared" si="251"/>
        <v>10638</v>
      </c>
      <c r="N606" s="641">
        <f t="shared" si="251"/>
        <v>10980</v>
      </c>
      <c r="O606" s="635"/>
      <c r="P606" s="368"/>
      <c r="Q606" s="368"/>
    </row>
    <row r="607" spans="1:17" s="369" customFormat="1" ht="12.75">
      <c r="A607" s="145" t="s">
        <v>1378</v>
      </c>
      <c r="B607" s="786"/>
      <c r="C607" s="786"/>
      <c r="D607" s="639">
        <v>593</v>
      </c>
      <c r="E607" s="642">
        <v>10</v>
      </c>
      <c r="F607" s="643">
        <f>'[1]68.02'!E14</f>
        <v>0</v>
      </c>
      <c r="G607" s="640">
        <f>SUM(H607:K607)</f>
        <v>3011</v>
      </c>
      <c r="H607" s="640">
        <f>'[1]68.02'!G14</f>
        <v>3011</v>
      </c>
      <c r="I607" s="640">
        <f>'[1]68.02'!H14</f>
        <v>0</v>
      </c>
      <c r="J607" s="640">
        <f>'[1]68.02'!I14</f>
        <v>0</v>
      </c>
      <c r="K607" s="640">
        <f>'[1]68.02'!J14</f>
        <v>0</v>
      </c>
      <c r="L607" s="641">
        <f>'[1]68.02'!K14</f>
        <v>3532</v>
      </c>
      <c r="M607" s="641">
        <f>'[1]68.02'!L14</f>
        <v>3673</v>
      </c>
      <c r="N607" s="641">
        <f>'[1]68.02'!M14</f>
        <v>3898</v>
      </c>
      <c r="O607" s="635"/>
      <c r="P607" s="368"/>
      <c r="Q607" s="368"/>
    </row>
    <row r="608" spans="1:17" s="369" customFormat="1" ht="12.75">
      <c r="A608" s="145" t="s">
        <v>1379</v>
      </c>
      <c r="B608" s="786"/>
      <c r="C608" s="786"/>
      <c r="D608" s="639">
        <v>594</v>
      </c>
      <c r="E608" s="214">
        <v>20</v>
      </c>
      <c r="F608" s="640">
        <f>'[1]68.02'!E49</f>
        <v>4</v>
      </c>
      <c r="G608" s="640">
        <f>SUM(H608:K608)</f>
        <v>1530</v>
      </c>
      <c r="H608" s="640">
        <f>'[1]68.02'!G49</f>
        <v>1530</v>
      </c>
      <c r="I608" s="640">
        <f>'[1]68.02'!H49</f>
        <v>0</v>
      </c>
      <c r="J608" s="640">
        <f>'[1]68.02'!I49</f>
        <v>0</v>
      </c>
      <c r="K608" s="640">
        <f>'[1]68.02'!J49</f>
        <v>0</v>
      </c>
      <c r="L608" s="641">
        <f>'[1]68.02'!K49</f>
        <v>1625</v>
      </c>
      <c r="M608" s="641">
        <f>'[1]68.02'!L49</f>
        <v>1680</v>
      </c>
      <c r="N608" s="641">
        <f>'[1]68.02'!M49</f>
        <v>1727</v>
      </c>
      <c r="O608" s="635"/>
      <c r="P608" s="368"/>
      <c r="Q608" s="368"/>
    </row>
    <row r="609" spans="1:17" s="369" customFormat="1" ht="12.75">
      <c r="A609" s="736" t="s">
        <v>365</v>
      </c>
      <c r="B609" s="145"/>
      <c r="C609" s="785"/>
      <c r="D609" s="639">
        <v>595</v>
      </c>
      <c r="E609" s="642" t="s">
        <v>813</v>
      </c>
      <c r="F609" s="643">
        <f aca="true" t="shared" si="252" ref="F609:N610">SUM(F610)</f>
        <v>0</v>
      </c>
      <c r="G609" s="640">
        <f t="shared" si="252"/>
        <v>1000</v>
      </c>
      <c r="H609" s="640">
        <f t="shared" si="252"/>
        <v>1000</v>
      </c>
      <c r="I609" s="640">
        <f t="shared" si="252"/>
        <v>0</v>
      </c>
      <c r="J609" s="640">
        <f t="shared" si="252"/>
        <v>0</v>
      </c>
      <c r="K609" s="640">
        <f t="shared" si="252"/>
        <v>0</v>
      </c>
      <c r="L609" s="641">
        <f t="shared" si="252"/>
        <v>1090</v>
      </c>
      <c r="M609" s="641">
        <f t="shared" si="252"/>
        <v>1145</v>
      </c>
      <c r="N609" s="641">
        <f t="shared" si="252"/>
        <v>1225</v>
      </c>
      <c r="O609" s="635"/>
      <c r="P609" s="368"/>
      <c r="Q609" s="368"/>
    </row>
    <row r="610" spans="1:17" s="369" customFormat="1" ht="12.75">
      <c r="A610" s="214"/>
      <c r="B610" s="736" t="s">
        <v>1412</v>
      </c>
      <c r="C610" s="785"/>
      <c r="D610" s="639">
        <v>596</v>
      </c>
      <c r="E610" s="214" t="s">
        <v>1413</v>
      </c>
      <c r="F610" s="640">
        <f t="shared" si="252"/>
        <v>0</v>
      </c>
      <c r="G610" s="640">
        <f t="shared" si="252"/>
        <v>1000</v>
      </c>
      <c r="H610" s="640">
        <f t="shared" si="252"/>
        <v>1000</v>
      </c>
      <c r="I610" s="640">
        <f t="shared" si="252"/>
        <v>0</v>
      </c>
      <c r="J610" s="640">
        <f t="shared" si="252"/>
        <v>0</v>
      </c>
      <c r="K610" s="640">
        <f t="shared" si="252"/>
        <v>0</v>
      </c>
      <c r="L610" s="641">
        <f t="shared" si="252"/>
        <v>1090</v>
      </c>
      <c r="M610" s="641">
        <f t="shared" si="252"/>
        <v>1145</v>
      </c>
      <c r="N610" s="641">
        <f t="shared" si="252"/>
        <v>1225</v>
      </c>
      <c r="O610" s="635"/>
      <c r="P610" s="368"/>
      <c r="Q610" s="368"/>
    </row>
    <row r="611" spans="1:15" ht="12.75">
      <c r="A611" s="148"/>
      <c r="B611" s="148"/>
      <c r="C611" s="148" t="s">
        <v>273</v>
      </c>
      <c r="D611" s="639">
        <v>597</v>
      </c>
      <c r="E611" s="674" t="s">
        <v>1415</v>
      </c>
      <c r="F611" s="648">
        <f>'[1]68.02'!E155</f>
        <v>0</v>
      </c>
      <c r="G611" s="649">
        <f>SUM(H611:K611)</f>
        <v>1000</v>
      </c>
      <c r="H611" s="649">
        <f>'[1]68.02'!G155</f>
        <v>1000</v>
      </c>
      <c r="I611" s="649">
        <f>'[1]68.02'!H155</f>
        <v>0</v>
      </c>
      <c r="J611" s="649">
        <f>'[1]68.02'!I155</f>
        <v>0</v>
      </c>
      <c r="K611" s="649">
        <f>'[1]68.02'!J155</f>
        <v>0</v>
      </c>
      <c r="L611" s="650">
        <f>'[1]68.02'!K155</f>
        <v>1090</v>
      </c>
      <c r="M611" s="650">
        <f>'[1]68.02'!L155</f>
        <v>1145</v>
      </c>
      <c r="N611" s="650">
        <f>'[1]68.02'!M155</f>
        <v>1225</v>
      </c>
      <c r="O611" s="635"/>
    </row>
    <row r="612" spans="1:17" s="369" customFormat="1" ht="12.75">
      <c r="A612" s="736" t="s">
        <v>186</v>
      </c>
      <c r="B612" s="736"/>
      <c r="C612" s="814"/>
      <c r="D612" s="639">
        <v>598</v>
      </c>
      <c r="E612" s="642" t="s">
        <v>818</v>
      </c>
      <c r="F612" s="643">
        <f aca="true" t="shared" si="253" ref="F612:N612">SUM(F613)</f>
        <v>0</v>
      </c>
      <c r="G612" s="640">
        <f t="shared" si="253"/>
        <v>0</v>
      </c>
      <c r="H612" s="640">
        <f t="shared" si="253"/>
        <v>0</v>
      </c>
      <c r="I612" s="640">
        <f t="shared" si="253"/>
        <v>0</v>
      </c>
      <c r="J612" s="640">
        <f t="shared" si="253"/>
        <v>0</v>
      </c>
      <c r="K612" s="640">
        <f t="shared" si="253"/>
        <v>0</v>
      </c>
      <c r="L612" s="641">
        <f t="shared" si="253"/>
        <v>0</v>
      </c>
      <c r="M612" s="641">
        <f t="shared" si="253"/>
        <v>0</v>
      </c>
      <c r="N612" s="641">
        <f t="shared" si="253"/>
        <v>0</v>
      </c>
      <c r="O612" s="635"/>
      <c r="P612" s="368"/>
      <c r="Q612" s="368"/>
    </row>
    <row r="613" spans="1:17" s="369" customFormat="1" ht="12.75">
      <c r="A613" s="214"/>
      <c r="B613" s="736" t="s">
        <v>187</v>
      </c>
      <c r="C613" s="815"/>
      <c r="D613" s="639">
        <v>599</v>
      </c>
      <c r="E613" s="642" t="s">
        <v>1418</v>
      </c>
      <c r="F613" s="643">
        <f aca="true" t="shared" si="254" ref="F613:N613">SUM(F614:F616)</f>
        <v>0</v>
      </c>
      <c r="G613" s="640">
        <f t="shared" si="254"/>
        <v>0</v>
      </c>
      <c r="H613" s="640">
        <f t="shared" si="254"/>
        <v>0</v>
      </c>
      <c r="I613" s="640">
        <f t="shared" si="254"/>
        <v>0</v>
      </c>
      <c r="J613" s="640">
        <f t="shared" si="254"/>
        <v>0</v>
      </c>
      <c r="K613" s="640">
        <f t="shared" si="254"/>
        <v>0</v>
      </c>
      <c r="L613" s="641">
        <f t="shared" si="254"/>
        <v>0</v>
      </c>
      <c r="M613" s="641">
        <f t="shared" si="254"/>
        <v>0</v>
      </c>
      <c r="N613" s="641">
        <f t="shared" si="254"/>
        <v>0</v>
      </c>
      <c r="O613" s="635"/>
      <c r="P613" s="368"/>
      <c r="Q613" s="368"/>
    </row>
    <row r="614" spans="1:15" ht="12.75">
      <c r="A614" s="148"/>
      <c r="B614" s="148"/>
      <c r="C614" s="148" t="s">
        <v>391</v>
      </c>
      <c r="D614" s="639">
        <v>600</v>
      </c>
      <c r="E614" s="674" t="s">
        <v>189</v>
      </c>
      <c r="F614" s="648">
        <f>'[1]68.02'!E234</f>
        <v>0</v>
      </c>
      <c r="G614" s="649">
        <f>SUM(H614:K614)</f>
        <v>0</v>
      </c>
      <c r="H614" s="649">
        <f>'[1]68.02'!G234</f>
        <v>0</v>
      </c>
      <c r="I614" s="649">
        <f>'[1]68.02'!H234</f>
        <v>0</v>
      </c>
      <c r="J614" s="649">
        <f>'[1]68.02'!I234</f>
        <v>0</v>
      </c>
      <c r="K614" s="649">
        <f>'[1]68.02'!J234</f>
        <v>0</v>
      </c>
      <c r="L614" s="650">
        <f>'[1]68.02'!K234</f>
        <v>0</v>
      </c>
      <c r="M614" s="650">
        <f>'[1]68.02'!L234</f>
        <v>0</v>
      </c>
      <c r="N614" s="650">
        <f>'[1]68.02'!M234</f>
        <v>0</v>
      </c>
      <c r="O614" s="635"/>
    </row>
    <row r="615" spans="1:15" ht="12.75">
      <c r="A615" s="148"/>
      <c r="B615" s="148"/>
      <c r="C615" s="165" t="s">
        <v>190</v>
      </c>
      <c r="D615" s="639">
        <v>601</v>
      </c>
      <c r="E615" s="148" t="s">
        <v>1420</v>
      </c>
      <c r="F615" s="649">
        <f>'[1]68.02'!E239</f>
        <v>0</v>
      </c>
      <c r="G615" s="649">
        <f>SUM(H615:K615)</f>
        <v>0</v>
      </c>
      <c r="H615" s="649">
        <f>'[1]68.02'!G239</f>
        <v>0</v>
      </c>
      <c r="I615" s="649">
        <f>'[1]68.02'!H239</f>
        <v>0</v>
      </c>
      <c r="J615" s="649">
        <f>'[1]68.02'!I239</f>
        <v>0</v>
      </c>
      <c r="K615" s="649">
        <f>'[1]68.02'!J239</f>
        <v>0</v>
      </c>
      <c r="L615" s="650">
        <f>'[1]68.02'!K239</f>
        <v>0</v>
      </c>
      <c r="M615" s="650">
        <f>'[1]68.02'!L239</f>
        <v>0</v>
      </c>
      <c r="N615" s="650">
        <f>'[1]68.02'!M239</f>
        <v>0</v>
      </c>
      <c r="O615" s="635"/>
    </row>
    <row r="616" spans="1:15" ht="12.75">
      <c r="A616" s="148"/>
      <c r="B616" s="148"/>
      <c r="C616" s="148" t="s">
        <v>196</v>
      </c>
      <c r="D616" s="639">
        <v>602</v>
      </c>
      <c r="E616" s="674" t="s">
        <v>1530</v>
      </c>
      <c r="F616" s="648">
        <f>'[1]68.02'!E249</f>
        <v>0</v>
      </c>
      <c r="G616" s="649">
        <f>SUM(H616:K616)</f>
        <v>0</v>
      </c>
      <c r="H616" s="649">
        <f>'[1]68.02'!G249</f>
        <v>0</v>
      </c>
      <c r="I616" s="649">
        <f>'[1]68.02'!H249</f>
        <v>0</v>
      </c>
      <c r="J616" s="649">
        <f>'[1]68.02'!I249</f>
        <v>0</v>
      </c>
      <c r="K616" s="649">
        <f>'[1]68.02'!J249</f>
        <v>0</v>
      </c>
      <c r="L616" s="650">
        <f>'[1]68.02'!K249</f>
        <v>0</v>
      </c>
      <c r="M616" s="650">
        <f>'[1]68.02'!L249</f>
        <v>0</v>
      </c>
      <c r="N616" s="650">
        <f>'[1]68.02'!M249</f>
        <v>0</v>
      </c>
      <c r="O616" s="635"/>
    </row>
    <row r="617" spans="1:15" ht="12.75" customHeight="1">
      <c r="A617" s="827" t="s">
        <v>392</v>
      </c>
      <c r="B617" s="827"/>
      <c r="C617" s="827"/>
      <c r="D617" s="639">
        <v>603</v>
      </c>
      <c r="E617" s="822" t="s">
        <v>820</v>
      </c>
      <c r="F617" s="823">
        <f aca="true" t="shared" si="255" ref="F617:N617">SUM(F618,F622)</f>
        <v>0</v>
      </c>
      <c r="G617" s="655">
        <f t="shared" si="255"/>
        <v>0</v>
      </c>
      <c r="H617" s="655">
        <f t="shared" si="255"/>
        <v>0</v>
      </c>
      <c r="I617" s="655">
        <f t="shared" si="255"/>
        <v>0</v>
      </c>
      <c r="J617" s="655">
        <f t="shared" si="255"/>
        <v>0</v>
      </c>
      <c r="K617" s="655">
        <f t="shared" si="255"/>
        <v>0</v>
      </c>
      <c r="L617" s="656">
        <f t="shared" si="255"/>
        <v>0</v>
      </c>
      <c r="M617" s="656">
        <f t="shared" si="255"/>
        <v>0</v>
      </c>
      <c r="N617" s="656">
        <f t="shared" si="255"/>
        <v>0</v>
      </c>
      <c r="O617" s="635"/>
    </row>
    <row r="618" spans="1:15" ht="12.75">
      <c r="A618" s="148"/>
      <c r="B618" s="824" t="s">
        <v>1265</v>
      </c>
      <c r="C618" s="824"/>
      <c r="D618" s="639">
        <v>604</v>
      </c>
      <c r="E618" s="822" t="s">
        <v>1266</v>
      </c>
      <c r="F618" s="823">
        <f aca="true" t="shared" si="256" ref="F618:N618">SUM(F619:F621)</f>
        <v>0</v>
      </c>
      <c r="G618" s="655">
        <f t="shared" si="256"/>
        <v>0</v>
      </c>
      <c r="H618" s="655">
        <f t="shared" si="256"/>
        <v>0</v>
      </c>
      <c r="I618" s="655">
        <f t="shared" si="256"/>
        <v>0</v>
      </c>
      <c r="J618" s="655">
        <f t="shared" si="256"/>
        <v>0</v>
      </c>
      <c r="K618" s="655">
        <f t="shared" si="256"/>
        <v>0</v>
      </c>
      <c r="L618" s="656">
        <f t="shared" si="256"/>
        <v>0</v>
      </c>
      <c r="M618" s="656">
        <f t="shared" si="256"/>
        <v>0</v>
      </c>
      <c r="N618" s="656">
        <f t="shared" si="256"/>
        <v>0</v>
      </c>
      <c r="O618" s="635"/>
    </row>
    <row r="619" spans="1:15" ht="12.75">
      <c r="A619" s="148"/>
      <c r="B619" s="148"/>
      <c r="C619" s="759" t="s">
        <v>207</v>
      </c>
      <c r="D619" s="639">
        <v>605</v>
      </c>
      <c r="E619" s="825" t="s">
        <v>1268</v>
      </c>
      <c r="F619" s="764">
        <f>'[1]68.02'!E295</f>
        <v>0</v>
      </c>
      <c r="G619" s="649">
        <f>SUM(H619:K619)</f>
        <v>0</v>
      </c>
      <c r="H619" s="649">
        <f>'[1]68.02'!G295</f>
        <v>0</v>
      </c>
      <c r="I619" s="649">
        <f>'[1]68.02'!H295</f>
        <v>0</v>
      </c>
      <c r="J619" s="649">
        <f>'[1]68.02'!I295</f>
        <v>0</v>
      </c>
      <c r="K619" s="649">
        <f>'[1]68.02'!J295</f>
        <v>0</v>
      </c>
      <c r="L619" s="650">
        <f>'[1]68.02'!K295</f>
        <v>0</v>
      </c>
      <c r="M619" s="650">
        <f>'[1]68.02'!L295</f>
        <v>0</v>
      </c>
      <c r="N619" s="650">
        <f>'[1]68.02'!M295</f>
        <v>0</v>
      </c>
      <c r="O619" s="635"/>
    </row>
    <row r="620" spans="1:15" ht="12.75">
      <c r="A620" s="148"/>
      <c r="B620" s="148"/>
      <c r="C620" s="759" t="s">
        <v>1269</v>
      </c>
      <c r="D620" s="639">
        <v>606</v>
      </c>
      <c r="E620" s="825" t="s">
        <v>1270</v>
      </c>
      <c r="F620" s="764">
        <f>'[1]68.02'!E296</f>
        <v>0</v>
      </c>
      <c r="G620" s="649">
        <f>SUM(H620:K620)</f>
        <v>0</v>
      </c>
      <c r="H620" s="649">
        <f>'[1]68.02'!G296</f>
        <v>0</v>
      </c>
      <c r="I620" s="649">
        <f>'[1]68.02'!H296</f>
        <v>0</v>
      </c>
      <c r="J620" s="649">
        <f>'[1]68.02'!I296</f>
        <v>0</v>
      </c>
      <c r="K620" s="649">
        <f>'[1]68.02'!J296</f>
        <v>0</v>
      </c>
      <c r="L620" s="650">
        <f>'[1]68.02'!K296</f>
        <v>0</v>
      </c>
      <c r="M620" s="650">
        <f>'[1]68.02'!L296</f>
        <v>0</v>
      </c>
      <c r="N620" s="650">
        <f>'[1]68.02'!M296</f>
        <v>0</v>
      </c>
      <c r="O620" s="635"/>
    </row>
    <row r="621" spans="1:15" ht="12.75">
      <c r="A621" s="148"/>
      <c r="B621" s="148"/>
      <c r="C621" s="759" t="s">
        <v>1271</v>
      </c>
      <c r="D621" s="639">
        <v>607</v>
      </c>
      <c r="E621" s="825" t="s">
        <v>1272</v>
      </c>
      <c r="F621" s="764">
        <f>'[1]68.02'!E297</f>
        <v>0</v>
      </c>
      <c r="G621" s="649">
        <f>SUM(H621:K621)</f>
        <v>0</v>
      </c>
      <c r="H621" s="649">
        <f>'[1]68.02'!G297</f>
        <v>0</v>
      </c>
      <c r="I621" s="649">
        <f>'[1]68.02'!H297</f>
        <v>0</v>
      </c>
      <c r="J621" s="649">
        <f>'[1]68.02'!I297</f>
        <v>0</v>
      </c>
      <c r="K621" s="649">
        <f>'[1]68.02'!J297</f>
        <v>0</v>
      </c>
      <c r="L621" s="650">
        <f>'[1]68.02'!K297</f>
        <v>0</v>
      </c>
      <c r="M621" s="650">
        <f>'[1]68.02'!L297</f>
        <v>0</v>
      </c>
      <c r="N621" s="650">
        <f>'[1]68.02'!M297</f>
        <v>0</v>
      </c>
      <c r="O621" s="635"/>
    </row>
    <row r="622" spans="1:15" ht="12.75">
      <c r="A622" s="148"/>
      <c r="B622" s="828" t="s">
        <v>200</v>
      </c>
      <c r="C622" s="828"/>
      <c r="D622" s="639">
        <v>608</v>
      </c>
      <c r="E622" s="761" t="s">
        <v>201</v>
      </c>
      <c r="F622" s="762">
        <f aca="true" t="shared" si="257" ref="F622:N622">SUM(F623:F625)</f>
        <v>0</v>
      </c>
      <c r="G622" s="655">
        <f t="shared" si="257"/>
        <v>0</v>
      </c>
      <c r="H622" s="655">
        <f t="shared" si="257"/>
        <v>0</v>
      </c>
      <c r="I622" s="655">
        <f t="shared" si="257"/>
        <v>0</v>
      </c>
      <c r="J622" s="655">
        <f t="shared" si="257"/>
        <v>0</v>
      </c>
      <c r="K622" s="655">
        <f t="shared" si="257"/>
        <v>0</v>
      </c>
      <c r="L622" s="656">
        <f t="shared" si="257"/>
        <v>0</v>
      </c>
      <c r="M622" s="656">
        <f t="shared" si="257"/>
        <v>0</v>
      </c>
      <c r="N622" s="656">
        <f t="shared" si="257"/>
        <v>0</v>
      </c>
      <c r="O622" s="635"/>
    </row>
    <row r="623" spans="1:15" ht="12.75">
      <c r="A623" s="148"/>
      <c r="B623" s="148"/>
      <c r="C623" s="758" t="s">
        <v>1267</v>
      </c>
      <c r="D623" s="639">
        <v>609</v>
      </c>
      <c r="E623" s="763" t="s">
        <v>202</v>
      </c>
      <c r="F623" s="764">
        <f>'[1]68.02 alte chelt.'!E299</f>
        <v>0</v>
      </c>
      <c r="G623" s="649">
        <f>SUM(H623:K623)</f>
        <v>0</v>
      </c>
      <c r="H623" s="649">
        <f>'[1]68.02 alte chelt.'!G299</f>
        <v>0</v>
      </c>
      <c r="I623" s="649">
        <f>'[1]68.02 alte chelt.'!H299</f>
        <v>0</v>
      </c>
      <c r="J623" s="649">
        <f>'[1]68.02 alte chelt.'!I299</f>
        <v>0</v>
      </c>
      <c r="K623" s="649">
        <f>'[1]68.02 alte chelt.'!J299</f>
        <v>0</v>
      </c>
      <c r="L623" s="650">
        <f>'[1]68.02 alte chelt.'!K299</f>
        <v>0</v>
      </c>
      <c r="M623" s="650">
        <f>'[1]68.02 alte chelt.'!L299</f>
        <v>0</v>
      </c>
      <c r="N623" s="650">
        <f>'[1]68.02 alte chelt.'!M299</f>
        <v>0</v>
      </c>
      <c r="O623" s="635"/>
    </row>
    <row r="624" spans="1:15" ht="12.75">
      <c r="A624" s="148"/>
      <c r="B624" s="148"/>
      <c r="C624" s="759" t="s">
        <v>1269</v>
      </c>
      <c r="D624" s="639">
        <v>610</v>
      </c>
      <c r="E624" s="763" t="s">
        <v>203</v>
      </c>
      <c r="F624" s="764">
        <f>'[1]68.02 alte chelt.'!E300</f>
        <v>0</v>
      </c>
      <c r="G624" s="649">
        <f>SUM(H624:K624)</f>
        <v>0</v>
      </c>
      <c r="H624" s="649">
        <f>'[1]68.02 alte chelt.'!G300</f>
        <v>0</v>
      </c>
      <c r="I624" s="649">
        <f>'[1]68.02 alte chelt.'!H300</f>
        <v>0</v>
      </c>
      <c r="J624" s="649">
        <f>'[1]68.02 alte chelt.'!I300</f>
        <v>0</v>
      </c>
      <c r="K624" s="649">
        <f>'[1]68.02 alte chelt.'!J300</f>
        <v>0</v>
      </c>
      <c r="L624" s="650">
        <f>'[1]68.02 alte chelt.'!K300</f>
        <v>0</v>
      </c>
      <c r="M624" s="650">
        <f>'[1]68.02 alte chelt.'!L300</f>
        <v>0</v>
      </c>
      <c r="N624" s="650">
        <f>'[1]68.02 alte chelt.'!M300</f>
        <v>0</v>
      </c>
      <c r="O624" s="635"/>
    </row>
    <row r="625" spans="1:15" ht="12.75">
      <c r="A625" s="148"/>
      <c r="B625" s="148"/>
      <c r="C625" s="759" t="s">
        <v>1271</v>
      </c>
      <c r="D625" s="639">
        <v>611</v>
      </c>
      <c r="E625" s="763" t="s">
        <v>204</v>
      </c>
      <c r="F625" s="764">
        <f>'[1]68.02 alte chelt.'!E301</f>
        <v>0</v>
      </c>
      <c r="G625" s="649">
        <f>SUM(H625:K625)</f>
        <v>0</v>
      </c>
      <c r="H625" s="649">
        <f>'[1]68.02 alte chelt.'!G301</f>
        <v>0</v>
      </c>
      <c r="I625" s="649">
        <f>'[1]68.02 alte chelt.'!H301</f>
        <v>0</v>
      </c>
      <c r="J625" s="649">
        <f>'[1]68.02 alte chelt.'!I301</f>
        <v>0</v>
      </c>
      <c r="K625" s="649">
        <f>'[1]68.02 alte chelt.'!J301</f>
        <v>0</v>
      </c>
      <c r="L625" s="650">
        <f>'[1]68.02 alte chelt.'!K301</f>
        <v>0</v>
      </c>
      <c r="M625" s="650">
        <f>'[1]68.02 alte chelt.'!L301</f>
        <v>0</v>
      </c>
      <c r="N625" s="650">
        <f>'[1]68.02 alte chelt.'!M301</f>
        <v>0</v>
      </c>
      <c r="O625" s="635"/>
    </row>
    <row r="626" spans="1:17" s="369" customFormat="1" ht="12.75">
      <c r="A626" s="736" t="s">
        <v>213</v>
      </c>
      <c r="B626" s="145"/>
      <c r="C626" s="814"/>
      <c r="D626" s="639">
        <v>612</v>
      </c>
      <c r="E626" s="642">
        <v>57</v>
      </c>
      <c r="F626" s="643">
        <f aca="true" t="shared" si="258" ref="F626:N626">SUM(F627)</f>
        <v>0</v>
      </c>
      <c r="G626" s="640">
        <f t="shared" si="258"/>
        <v>3930</v>
      </c>
      <c r="H626" s="640">
        <f t="shared" si="258"/>
        <v>3930</v>
      </c>
      <c r="I626" s="640">
        <f t="shared" si="258"/>
        <v>0</v>
      </c>
      <c r="J626" s="640">
        <f t="shared" si="258"/>
        <v>0</v>
      </c>
      <c r="K626" s="640">
        <f t="shared" si="258"/>
        <v>0</v>
      </c>
      <c r="L626" s="641">
        <f t="shared" si="258"/>
        <v>4140</v>
      </c>
      <c r="M626" s="641">
        <f t="shared" si="258"/>
        <v>4140</v>
      </c>
      <c r="N626" s="641">
        <f t="shared" si="258"/>
        <v>4130</v>
      </c>
      <c r="O626" s="635"/>
      <c r="P626" s="368"/>
      <c r="Q626" s="368"/>
    </row>
    <row r="627" spans="1:17" s="369" customFormat="1" ht="12.75">
      <c r="A627" s="214"/>
      <c r="B627" s="145" t="s">
        <v>214</v>
      </c>
      <c r="C627" s="829"/>
      <c r="D627" s="639">
        <v>613</v>
      </c>
      <c r="E627" s="642" t="s">
        <v>1425</v>
      </c>
      <c r="F627" s="643">
        <f aca="true" t="shared" si="259" ref="F627:N627">SUM(F628:F631)</f>
        <v>0</v>
      </c>
      <c r="G627" s="640">
        <f t="shared" si="259"/>
        <v>3930</v>
      </c>
      <c r="H627" s="640">
        <f t="shared" si="259"/>
        <v>3930</v>
      </c>
      <c r="I627" s="640">
        <f t="shared" si="259"/>
        <v>0</v>
      </c>
      <c r="J627" s="640">
        <f t="shared" si="259"/>
        <v>0</v>
      </c>
      <c r="K627" s="640">
        <f t="shared" si="259"/>
        <v>0</v>
      </c>
      <c r="L627" s="641">
        <f t="shared" si="259"/>
        <v>4140</v>
      </c>
      <c r="M627" s="641">
        <f t="shared" si="259"/>
        <v>4140</v>
      </c>
      <c r="N627" s="641">
        <f t="shared" si="259"/>
        <v>4130</v>
      </c>
      <c r="O627" s="635"/>
      <c r="P627" s="368"/>
      <c r="Q627" s="368"/>
    </row>
    <row r="628" spans="1:15" ht="12.75">
      <c r="A628" s="736"/>
      <c r="B628" s="148"/>
      <c r="C628" s="165" t="s">
        <v>327</v>
      </c>
      <c r="D628" s="639">
        <v>614</v>
      </c>
      <c r="E628" s="674" t="s">
        <v>1427</v>
      </c>
      <c r="F628" s="648">
        <f>'[1]68.02'!E396</f>
        <v>0</v>
      </c>
      <c r="G628" s="649">
        <f>SUM(H628:K628)</f>
        <v>3930</v>
      </c>
      <c r="H628" s="649">
        <f>'[1]68.02'!G396</f>
        <v>3930</v>
      </c>
      <c r="I628" s="649">
        <f>'[1]68.02'!H396</f>
        <v>0</v>
      </c>
      <c r="J628" s="649">
        <f>'[1]68.02'!I396</f>
        <v>0</v>
      </c>
      <c r="K628" s="649">
        <f>'[1]68.02'!J396</f>
        <v>0</v>
      </c>
      <c r="L628" s="650">
        <f>'[1]68.02'!K396</f>
        <v>4140</v>
      </c>
      <c r="M628" s="650">
        <f>'[1]68.02'!L396</f>
        <v>4140</v>
      </c>
      <c r="N628" s="650">
        <f>'[1]68.02'!M396</f>
        <v>4130</v>
      </c>
      <c r="O628" s="635"/>
    </row>
    <row r="629" spans="1:15" ht="12.75">
      <c r="A629" s="736"/>
      <c r="B629" s="148"/>
      <c r="C629" s="165" t="s">
        <v>328</v>
      </c>
      <c r="D629" s="639">
        <v>615</v>
      </c>
      <c r="E629" s="674" t="s">
        <v>217</v>
      </c>
      <c r="F629" s="648">
        <f>'[1]68.02'!E397</f>
        <v>0</v>
      </c>
      <c r="G629" s="649">
        <f>SUM(H629:K629)</f>
        <v>0</v>
      </c>
      <c r="H629" s="649">
        <f>'[1]68.02'!G397</f>
        <v>0</v>
      </c>
      <c r="I629" s="649">
        <f>'[1]68.02'!H397</f>
        <v>0</v>
      </c>
      <c r="J629" s="649">
        <f>'[1]68.02'!I397</f>
        <v>0</v>
      </c>
      <c r="K629" s="649">
        <f>'[1]68.02'!J397</f>
        <v>0</v>
      </c>
      <c r="L629" s="650">
        <f>'[1]68.02'!K397</f>
        <v>0</v>
      </c>
      <c r="M629" s="650">
        <f>'[1]68.02'!L397</f>
        <v>0</v>
      </c>
      <c r="N629" s="650">
        <f>'[1]68.02'!M397</f>
        <v>0</v>
      </c>
      <c r="O629" s="635"/>
    </row>
    <row r="630" spans="1:15" ht="12.75">
      <c r="A630" s="736"/>
      <c r="B630" s="148"/>
      <c r="C630" s="165" t="s">
        <v>218</v>
      </c>
      <c r="D630" s="639">
        <v>616</v>
      </c>
      <c r="E630" s="766" t="s">
        <v>219</v>
      </c>
      <c r="F630" s="767">
        <f>'[1]68.02'!E398</f>
        <v>0</v>
      </c>
      <c r="G630" s="649">
        <f>SUM(H630:K630)</f>
        <v>0</v>
      </c>
      <c r="H630" s="649">
        <f>'[1]68.02'!G398</f>
        <v>0</v>
      </c>
      <c r="I630" s="649">
        <f>'[1]68.02'!H398</f>
        <v>0</v>
      </c>
      <c r="J630" s="649">
        <f>'[1]68.02'!I398</f>
        <v>0</v>
      </c>
      <c r="K630" s="649">
        <f>'[1]68.02'!J398</f>
        <v>0</v>
      </c>
      <c r="L630" s="650">
        <f>'[1]68.02'!K398</f>
        <v>0</v>
      </c>
      <c r="M630" s="650">
        <f>'[1]68.02'!L398</f>
        <v>0</v>
      </c>
      <c r="N630" s="650">
        <f>'[1]68.02'!M398</f>
        <v>0</v>
      </c>
      <c r="O630" s="635"/>
    </row>
    <row r="631" spans="1:15" ht="12.75">
      <c r="A631" s="736"/>
      <c r="B631" s="148"/>
      <c r="C631" s="165" t="s">
        <v>220</v>
      </c>
      <c r="D631" s="639">
        <v>617</v>
      </c>
      <c r="E631" s="766" t="s">
        <v>221</v>
      </c>
      <c r="F631" s="767">
        <f>'[1]68.02'!E399</f>
        <v>0</v>
      </c>
      <c r="G631" s="649">
        <f>SUM(H631:K631)</f>
        <v>0</v>
      </c>
      <c r="H631" s="649">
        <f>'[1]68.02'!G399</f>
        <v>0</v>
      </c>
      <c r="I631" s="649">
        <f>'[1]68.02'!H399</f>
        <v>0</v>
      </c>
      <c r="J631" s="649">
        <f>'[1]68.02'!I399</f>
        <v>0</v>
      </c>
      <c r="K631" s="649">
        <f>'[1]68.02'!J399</f>
        <v>0</v>
      </c>
      <c r="L631" s="650">
        <f>'[1]68.02'!K399</f>
        <v>0</v>
      </c>
      <c r="M631" s="650">
        <f>'[1]68.02'!L399</f>
        <v>0</v>
      </c>
      <c r="N631" s="650">
        <f>'[1]68.02'!M399</f>
        <v>0</v>
      </c>
      <c r="O631" s="635"/>
    </row>
    <row r="632" spans="1:17" s="369" customFormat="1" ht="12.75">
      <c r="A632" s="736" t="s">
        <v>1531</v>
      </c>
      <c r="B632" s="145"/>
      <c r="C632" s="814"/>
      <c r="D632" s="639">
        <v>618</v>
      </c>
      <c r="E632" s="642">
        <v>59</v>
      </c>
      <c r="F632" s="643">
        <f aca="true" t="shared" si="260" ref="F632:N632">SUM(F633)</f>
        <v>0</v>
      </c>
      <c r="G632" s="640">
        <f t="shared" si="260"/>
        <v>0</v>
      </c>
      <c r="H632" s="640">
        <f t="shared" si="260"/>
        <v>0</v>
      </c>
      <c r="I632" s="640">
        <f t="shared" si="260"/>
        <v>0</v>
      </c>
      <c r="J632" s="640">
        <f t="shared" si="260"/>
        <v>0</v>
      </c>
      <c r="K632" s="640">
        <f t="shared" si="260"/>
        <v>0</v>
      </c>
      <c r="L632" s="641">
        <f t="shared" si="260"/>
        <v>0</v>
      </c>
      <c r="M632" s="641">
        <f t="shared" si="260"/>
        <v>0</v>
      </c>
      <c r="N632" s="641">
        <f t="shared" si="260"/>
        <v>0</v>
      </c>
      <c r="O632" s="635"/>
      <c r="P632" s="368"/>
      <c r="Q632" s="368"/>
    </row>
    <row r="633" spans="1:17" s="369" customFormat="1" ht="12.75">
      <c r="A633" s="214"/>
      <c r="B633" s="214" t="s">
        <v>330</v>
      </c>
      <c r="C633" s="801"/>
      <c r="D633" s="639">
        <v>619</v>
      </c>
      <c r="E633" s="642" t="s">
        <v>1492</v>
      </c>
      <c r="F633" s="643">
        <f>'[1]68.02'!E411</f>
        <v>0</v>
      </c>
      <c r="G633" s="640">
        <f>SUM(H633:K633)</f>
        <v>0</v>
      </c>
      <c r="H633" s="640">
        <f>'[1]68.02'!G411</f>
        <v>0</v>
      </c>
      <c r="I633" s="640">
        <f>'[1]68.02'!H411</f>
        <v>0</v>
      </c>
      <c r="J633" s="640">
        <f>'[1]68.02'!I411</f>
        <v>0</v>
      </c>
      <c r="K633" s="640">
        <f>'[1]68.02'!J411</f>
        <v>0</v>
      </c>
      <c r="L633" s="641">
        <f>'[1]68.02'!K411</f>
        <v>0</v>
      </c>
      <c r="M633" s="641">
        <f>'[1]68.02'!L411</f>
        <v>0</v>
      </c>
      <c r="N633" s="641">
        <f>'[1]68.02'!M411</f>
        <v>0</v>
      </c>
      <c r="O633" s="635"/>
      <c r="P633" s="368"/>
      <c r="Q633" s="368"/>
    </row>
    <row r="634" spans="1:17" s="369" customFormat="1" ht="12.75">
      <c r="A634" s="770" t="s">
        <v>1477</v>
      </c>
      <c r="B634" s="785"/>
      <c r="C634" s="826"/>
      <c r="D634" s="639">
        <v>620</v>
      </c>
      <c r="E634" s="214">
        <v>70</v>
      </c>
      <c r="F634" s="640">
        <f aca="true" t="shared" si="261" ref="F634:N634">SUM(F635,F642)</f>
        <v>0</v>
      </c>
      <c r="G634" s="640">
        <f t="shared" si="261"/>
        <v>0</v>
      </c>
      <c r="H634" s="640">
        <f t="shared" si="261"/>
        <v>0</v>
      </c>
      <c r="I634" s="640">
        <f t="shared" si="261"/>
        <v>0</v>
      </c>
      <c r="J634" s="640">
        <f t="shared" si="261"/>
        <v>0</v>
      </c>
      <c r="K634" s="640">
        <f t="shared" si="261"/>
        <v>0</v>
      </c>
      <c r="L634" s="641">
        <f t="shared" si="261"/>
        <v>0</v>
      </c>
      <c r="M634" s="641">
        <f t="shared" si="261"/>
        <v>0</v>
      </c>
      <c r="N634" s="641">
        <f t="shared" si="261"/>
        <v>0</v>
      </c>
      <c r="O634" s="635"/>
      <c r="P634" s="368"/>
      <c r="Q634" s="368"/>
    </row>
    <row r="635" spans="1:17" s="369" customFormat="1" ht="12.75">
      <c r="A635" s="684" t="s">
        <v>1403</v>
      </c>
      <c r="B635" s="736"/>
      <c r="C635" s="785"/>
      <c r="D635" s="639">
        <v>621</v>
      </c>
      <c r="E635" s="214">
        <v>71</v>
      </c>
      <c r="F635" s="640">
        <f aca="true" t="shared" si="262" ref="F635:N635">SUM(F636,F641)</f>
        <v>0</v>
      </c>
      <c r="G635" s="640">
        <f t="shared" si="262"/>
        <v>0</v>
      </c>
      <c r="H635" s="640">
        <f t="shared" si="262"/>
        <v>0</v>
      </c>
      <c r="I635" s="640">
        <f t="shared" si="262"/>
        <v>0</v>
      </c>
      <c r="J635" s="640">
        <f t="shared" si="262"/>
        <v>0</v>
      </c>
      <c r="K635" s="640">
        <f t="shared" si="262"/>
        <v>0</v>
      </c>
      <c r="L635" s="641">
        <f t="shared" si="262"/>
        <v>0</v>
      </c>
      <c r="M635" s="641">
        <f t="shared" si="262"/>
        <v>0</v>
      </c>
      <c r="N635" s="641">
        <f t="shared" si="262"/>
        <v>0</v>
      </c>
      <c r="O635" s="635"/>
      <c r="P635" s="368"/>
      <c r="Q635" s="368"/>
    </row>
    <row r="636" spans="1:17" s="369" customFormat="1" ht="12.75">
      <c r="A636" s="214"/>
      <c r="B636" s="736" t="s">
        <v>1395</v>
      </c>
      <c r="C636" s="785"/>
      <c r="D636" s="639">
        <v>622</v>
      </c>
      <c r="E636" s="214" t="s">
        <v>1254</v>
      </c>
      <c r="F636" s="640">
        <f aca="true" t="shared" si="263" ref="F636:N636">SUM(F637:F640)</f>
        <v>0</v>
      </c>
      <c r="G636" s="640">
        <f t="shared" si="263"/>
        <v>0</v>
      </c>
      <c r="H636" s="640">
        <f t="shared" si="263"/>
        <v>0</v>
      </c>
      <c r="I636" s="640">
        <f t="shared" si="263"/>
        <v>0</v>
      </c>
      <c r="J636" s="640">
        <f t="shared" si="263"/>
        <v>0</v>
      </c>
      <c r="K636" s="640">
        <f t="shared" si="263"/>
        <v>0</v>
      </c>
      <c r="L636" s="641">
        <f t="shared" si="263"/>
        <v>0</v>
      </c>
      <c r="M636" s="641">
        <f t="shared" si="263"/>
        <v>0</v>
      </c>
      <c r="N636" s="641">
        <f t="shared" si="263"/>
        <v>0</v>
      </c>
      <c r="O636" s="635"/>
      <c r="P636" s="368"/>
      <c r="Q636" s="368"/>
    </row>
    <row r="637" spans="1:15" ht="12.75">
      <c r="A637" s="148"/>
      <c r="B637" s="736"/>
      <c r="C637" s="164" t="s">
        <v>1255</v>
      </c>
      <c r="D637" s="639">
        <v>623</v>
      </c>
      <c r="E637" s="165" t="s">
        <v>1256</v>
      </c>
      <c r="F637" s="722">
        <f>'[1]68.02'!E436</f>
        <v>0</v>
      </c>
      <c r="G637" s="649">
        <f>SUM(H637:K637)</f>
        <v>0</v>
      </c>
      <c r="H637" s="649">
        <f>'[1]68.02'!G436</f>
        <v>0</v>
      </c>
      <c r="I637" s="649">
        <f>'[1]68.02'!H436</f>
        <v>0</v>
      </c>
      <c r="J637" s="649">
        <f>'[1]68.02'!I436</f>
        <v>0</v>
      </c>
      <c r="K637" s="649">
        <f>'[1]68.02'!J436</f>
        <v>0</v>
      </c>
      <c r="L637" s="650">
        <f>'[1]68.02'!K436</f>
        <v>0</v>
      </c>
      <c r="M637" s="650">
        <f>'[1]68.02'!L436</f>
        <v>0</v>
      </c>
      <c r="N637" s="650">
        <f>'[1]68.02'!M436</f>
        <v>0</v>
      </c>
      <c r="O637" s="635"/>
    </row>
    <row r="638" spans="1:15" ht="16.5" customHeight="1">
      <c r="A638" s="148"/>
      <c r="B638" s="736"/>
      <c r="C638" s="709" t="s">
        <v>1257</v>
      </c>
      <c r="D638" s="639">
        <v>624</v>
      </c>
      <c r="E638" s="165" t="s">
        <v>1258</v>
      </c>
      <c r="F638" s="722">
        <f>'[1]68.02'!E437</f>
        <v>0</v>
      </c>
      <c r="G638" s="649">
        <f>SUM(H638:K638)</f>
        <v>0</v>
      </c>
      <c r="H638" s="649">
        <f>'[1]68.02'!G437</f>
        <v>0</v>
      </c>
      <c r="I638" s="649">
        <f>'[1]68.02'!H437</f>
        <v>0</v>
      </c>
      <c r="J638" s="649">
        <f>'[1]68.02'!I437</f>
        <v>0</v>
      </c>
      <c r="K638" s="649">
        <f>'[1]68.02'!J437</f>
        <v>0</v>
      </c>
      <c r="L638" s="650">
        <f>'[1]68.02'!K437</f>
        <v>0</v>
      </c>
      <c r="M638" s="650">
        <f>'[1]68.02'!L437</f>
        <v>0</v>
      </c>
      <c r="N638" s="650">
        <f>'[1]68.02'!M437</f>
        <v>0</v>
      </c>
      <c r="O638" s="635"/>
    </row>
    <row r="639" spans="1:15" ht="12.75">
      <c r="A639" s="148"/>
      <c r="B639" s="736"/>
      <c r="C639" s="165" t="s">
        <v>1259</v>
      </c>
      <c r="D639" s="639">
        <v>625</v>
      </c>
      <c r="E639" s="165" t="s">
        <v>1260</v>
      </c>
      <c r="F639" s="722">
        <f>'[1]68.02'!E438</f>
        <v>0</v>
      </c>
      <c r="G639" s="649">
        <f>SUM(H639:K639)</f>
        <v>0</v>
      </c>
      <c r="H639" s="649">
        <f>'[1]68.02'!G438</f>
        <v>0</v>
      </c>
      <c r="I639" s="649">
        <f>'[1]68.02'!H438</f>
        <v>0</v>
      </c>
      <c r="J639" s="649">
        <f>'[1]68.02'!I438</f>
        <v>0</v>
      </c>
      <c r="K639" s="649">
        <f>'[1]68.02'!J438</f>
        <v>0</v>
      </c>
      <c r="L639" s="650">
        <f>'[1]68.02'!K438</f>
        <v>0</v>
      </c>
      <c r="M639" s="650">
        <f>'[1]68.02'!L438</f>
        <v>0</v>
      </c>
      <c r="N639" s="650">
        <f>'[1]68.02'!M438</f>
        <v>0</v>
      </c>
      <c r="O639" s="635"/>
    </row>
    <row r="640" spans="1:15" ht="12.75">
      <c r="A640" s="148"/>
      <c r="B640" s="736"/>
      <c r="C640" s="165" t="s">
        <v>1261</v>
      </c>
      <c r="D640" s="639">
        <v>626</v>
      </c>
      <c r="E640" s="165" t="s">
        <v>1262</v>
      </c>
      <c r="F640" s="722">
        <f>'[1]68.02'!E439</f>
        <v>0</v>
      </c>
      <c r="G640" s="649">
        <f>SUM(H640:K640)</f>
        <v>0</v>
      </c>
      <c r="H640" s="649">
        <f>'[1]68.02'!G439</f>
        <v>0</v>
      </c>
      <c r="I640" s="649">
        <f>'[1]68.02'!H439</f>
        <v>0</v>
      </c>
      <c r="J640" s="649">
        <f>'[1]68.02'!I439</f>
        <v>0</v>
      </c>
      <c r="K640" s="649">
        <f>'[1]68.02'!J439</f>
        <v>0</v>
      </c>
      <c r="L640" s="650">
        <f>'[1]68.02'!K439</f>
        <v>0</v>
      </c>
      <c r="M640" s="650">
        <f>'[1]68.02'!L439</f>
        <v>0</v>
      </c>
      <c r="N640" s="650">
        <f>'[1]68.02'!M439</f>
        <v>0</v>
      </c>
      <c r="O640" s="635"/>
    </row>
    <row r="641" spans="1:17" s="369" customFormat="1" ht="12.75">
      <c r="A641" s="214"/>
      <c r="B641" s="233" t="s">
        <v>277</v>
      </c>
      <c r="C641" s="233"/>
      <c r="D641" s="639">
        <v>627</v>
      </c>
      <c r="E641" s="145" t="s">
        <v>1387</v>
      </c>
      <c r="F641" s="772">
        <f>'[1]68.02'!E442</f>
        <v>0</v>
      </c>
      <c r="G641" s="640">
        <f>SUM(H641:K641)</f>
        <v>0</v>
      </c>
      <c r="H641" s="640">
        <f>'[1]68.02'!G442</f>
        <v>0</v>
      </c>
      <c r="I641" s="640">
        <f>'[1]68.02'!H442</f>
        <v>0</v>
      </c>
      <c r="J641" s="640">
        <f>'[1]68.02'!I442</f>
        <v>0</v>
      </c>
      <c r="K641" s="640">
        <f>'[1]68.02'!J442</f>
        <v>0</v>
      </c>
      <c r="L641" s="641">
        <f>'[1]68.02'!K442</f>
        <v>0</v>
      </c>
      <c r="M641" s="641">
        <f>'[1]68.02'!L442</f>
        <v>0</v>
      </c>
      <c r="N641" s="641">
        <f>'[1]68.02'!M442</f>
        <v>0</v>
      </c>
      <c r="O641" s="635"/>
      <c r="P641" s="368"/>
      <c r="Q641" s="368"/>
    </row>
    <row r="642" spans="1:17" s="369" customFormat="1" ht="12.75">
      <c r="A642" s="789" t="s">
        <v>240</v>
      </c>
      <c r="B642" s="790"/>
      <c r="C642" s="790"/>
      <c r="D642" s="639">
        <v>628</v>
      </c>
      <c r="E642" s="214">
        <v>72</v>
      </c>
      <c r="F642" s="640">
        <f aca="true" t="shared" si="264" ref="F642:N643">SUM(F643)</f>
        <v>0</v>
      </c>
      <c r="G642" s="640">
        <f t="shared" si="264"/>
        <v>0</v>
      </c>
      <c r="H642" s="640">
        <f t="shared" si="264"/>
        <v>0</v>
      </c>
      <c r="I642" s="640">
        <f t="shared" si="264"/>
        <v>0</v>
      </c>
      <c r="J642" s="640">
        <f t="shared" si="264"/>
        <v>0</v>
      </c>
      <c r="K642" s="640">
        <f t="shared" si="264"/>
        <v>0</v>
      </c>
      <c r="L642" s="641">
        <f t="shared" si="264"/>
        <v>0</v>
      </c>
      <c r="M642" s="641">
        <f t="shared" si="264"/>
        <v>0</v>
      </c>
      <c r="N642" s="641">
        <f t="shared" si="264"/>
        <v>0</v>
      </c>
      <c r="O642" s="635"/>
      <c r="P642" s="368"/>
      <c r="Q642" s="368"/>
    </row>
    <row r="643" spans="1:17" s="369" customFormat="1" ht="12.75">
      <c r="A643" s="653"/>
      <c r="B643" s="736" t="s">
        <v>393</v>
      </c>
      <c r="C643" s="790"/>
      <c r="D643" s="639">
        <v>629</v>
      </c>
      <c r="E643" s="214" t="s">
        <v>242</v>
      </c>
      <c r="F643" s="640">
        <f t="shared" si="264"/>
        <v>0</v>
      </c>
      <c r="G643" s="640">
        <f t="shared" si="264"/>
        <v>0</v>
      </c>
      <c r="H643" s="640">
        <f t="shared" si="264"/>
        <v>0</v>
      </c>
      <c r="I643" s="640">
        <f t="shared" si="264"/>
        <v>0</v>
      </c>
      <c r="J643" s="640">
        <f t="shared" si="264"/>
        <v>0</v>
      </c>
      <c r="K643" s="640">
        <f t="shared" si="264"/>
        <v>0</v>
      </c>
      <c r="L643" s="641">
        <f t="shared" si="264"/>
        <v>0</v>
      </c>
      <c r="M643" s="641">
        <f t="shared" si="264"/>
        <v>0</v>
      </c>
      <c r="N643" s="641">
        <f t="shared" si="264"/>
        <v>0</v>
      </c>
      <c r="O643" s="635"/>
      <c r="P643" s="368"/>
      <c r="Q643" s="368"/>
    </row>
    <row r="644" spans="1:15" ht="12.75">
      <c r="A644" s="681"/>
      <c r="B644" s="830"/>
      <c r="C644" s="165" t="s">
        <v>245</v>
      </c>
      <c r="D644" s="639">
        <v>630</v>
      </c>
      <c r="E644" s="155" t="s">
        <v>246</v>
      </c>
      <c r="F644" s="660"/>
      <c r="G644" s="649">
        <f>SUM(H644:K644)</f>
        <v>0</v>
      </c>
      <c r="H644" s="649"/>
      <c r="I644" s="649"/>
      <c r="J644" s="649"/>
      <c r="K644" s="649"/>
      <c r="L644" s="650"/>
      <c r="M644" s="650"/>
      <c r="N644" s="650"/>
      <c r="O644" s="635"/>
    </row>
    <row r="645" spans="1:17" s="369" customFormat="1" ht="12.75">
      <c r="A645" s="770" t="s">
        <v>248</v>
      </c>
      <c r="B645" s="214"/>
      <c r="C645" s="145"/>
      <c r="D645" s="639">
        <v>631</v>
      </c>
      <c r="E645" s="214">
        <v>79</v>
      </c>
      <c r="F645" s="640">
        <f aca="true" t="shared" si="265" ref="F645:N646">SUM(F646)</f>
        <v>0</v>
      </c>
      <c r="G645" s="640">
        <f t="shared" si="265"/>
        <v>0</v>
      </c>
      <c r="H645" s="640">
        <f t="shared" si="265"/>
        <v>0</v>
      </c>
      <c r="I645" s="640">
        <f t="shared" si="265"/>
        <v>0</v>
      </c>
      <c r="J645" s="640">
        <f t="shared" si="265"/>
        <v>0</v>
      </c>
      <c r="K645" s="640">
        <f t="shared" si="265"/>
        <v>0</v>
      </c>
      <c r="L645" s="641">
        <f t="shared" si="265"/>
        <v>0</v>
      </c>
      <c r="M645" s="641">
        <f t="shared" si="265"/>
        <v>0</v>
      </c>
      <c r="N645" s="641">
        <f t="shared" si="265"/>
        <v>0</v>
      </c>
      <c r="O645" s="635"/>
      <c r="P645" s="368"/>
      <c r="Q645" s="368"/>
    </row>
    <row r="646" spans="1:17" s="369" customFormat="1" ht="12.75">
      <c r="A646" s="145" t="s">
        <v>254</v>
      </c>
      <c r="B646" s="736"/>
      <c r="C646" s="145"/>
      <c r="D646" s="639">
        <v>632</v>
      </c>
      <c r="E646" s="214">
        <v>81</v>
      </c>
      <c r="F646" s="640">
        <f t="shared" si="265"/>
        <v>0</v>
      </c>
      <c r="G646" s="640">
        <f t="shared" si="265"/>
        <v>0</v>
      </c>
      <c r="H646" s="640">
        <f t="shared" si="265"/>
        <v>0</v>
      </c>
      <c r="I646" s="640">
        <f t="shared" si="265"/>
        <v>0</v>
      </c>
      <c r="J646" s="640">
        <f t="shared" si="265"/>
        <v>0</v>
      </c>
      <c r="K646" s="640">
        <f t="shared" si="265"/>
        <v>0</v>
      </c>
      <c r="L646" s="641">
        <f t="shared" si="265"/>
        <v>0</v>
      </c>
      <c r="M646" s="641">
        <f t="shared" si="265"/>
        <v>0</v>
      </c>
      <c r="N646" s="641">
        <f t="shared" si="265"/>
        <v>0</v>
      </c>
      <c r="O646" s="635"/>
      <c r="P646" s="368"/>
      <c r="Q646" s="368"/>
    </row>
    <row r="647" spans="1:17" s="369" customFormat="1" ht="12.75">
      <c r="A647" s="145"/>
      <c r="B647" s="145" t="s">
        <v>1389</v>
      </c>
      <c r="C647" s="145"/>
      <c r="D647" s="639">
        <v>633</v>
      </c>
      <c r="E647" s="214" t="s">
        <v>1390</v>
      </c>
      <c r="F647" s="640"/>
      <c r="G647" s="640">
        <f>SUM(H647:K647)</f>
        <v>0</v>
      </c>
      <c r="H647" s="640"/>
      <c r="I647" s="640"/>
      <c r="J647" s="640"/>
      <c r="K647" s="640"/>
      <c r="L647" s="641"/>
      <c r="M647" s="641"/>
      <c r="N647" s="641"/>
      <c r="O647" s="635"/>
      <c r="P647" s="368"/>
      <c r="Q647" s="368"/>
    </row>
    <row r="648" spans="1:17" s="369" customFormat="1" ht="12.75">
      <c r="A648" s="773" t="s">
        <v>259</v>
      </c>
      <c r="B648" s="773"/>
      <c r="C648" s="773"/>
      <c r="D648" s="639">
        <v>634</v>
      </c>
      <c r="E648" s="787" t="s">
        <v>857</v>
      </c>
      <c r="F648" s="788">
        <f aca="true" t="shared" si="266" ref="F648:N648">SUM(F649)</f>
        <v>0</v>
      </c>
      <c r="G648" s="640">
        <f t="shared" si="266"/>
        <v>0</v>
      </c>
      <c r="H648" s="640">
        <f t="shared" si="266"/>
        <v>0</v>
      </c>
      <c r="I648" s="640">
        <f t="shared" si="266"/>
        <v>0</v>
      </c>
      <c r="J648" s="640">
        <f t="shared" si="266"/>
        <v>0</v>
      </c>
      <c r="K648" s="640">
        <f t="shared" si="266"/>
        <v>0</v>
      </c>
      <c r="L648" s="641">
        <f t="shared" si="266"/>
        <v>0</v>
      </c>
      <c r="M648" s="641">
        <f t="shared" si="266"/>
        <v>0</v>
      </c>
      <c r="N648" s="641">
        <f t="shared" si="266"/>
        <v>0</v>
      </c>
      <c r="O648" s="635"/>
      <c r="P648" s="368"/>
      <c r="Q648" s="368"/>
    </row>
    <row r="649" spans="1:17" s="369" customFormat="1" ht="12.75">
      <c r="A649" s="774"/>
      <c r="B649" s="485" t="s">
        <v>260</v>
      </c>
      <c r="C649" s="145"/>
      <c r="D649" s="639">
        <v>635</v>
      </c>
      <c r="E649" s="766" t="s">
        <v>261</v>
      </c>
      <c r="F649" s="767">
        <f aca="true" t="shared" si="267" ref="F649:N649">SUM(F650:F651)</f>
        <v>0</v>
      </c>
      <c r="G649" s="649">
        <f t="shared" si="267"/>
        <v>0</v>
      </c>
      <c r="H649" s="649">
        <f t="shared" si="267"/>
        <v>0</v>
      </c>
      <c r="I649" s="649">
        <f t="shared" si="267"/>
        <v>0</v>
      </c>
      <c r="J649" s="649">
        <f t="shared" si="267"/>
        <v>0</v>
      </c>
      <c r="K649" s="649">
        <f t="shared" si="267"/>
        <v>0</v>
      </c>
      <c r="L649" s="650">
        <f t="shared" si="267"/>
        <v>0</v>
      </c>
      <c r="M649" s="650">
        <f t="shared" si="267"/>
        <v>0</v>
      </c>
      <c r="N649" s="650">
        <f t="shared" si="267"/>
        <v>0</v>
      </c>
      <c r="O649" s="635"/>
      <c r="P649" s="368"/>
      <c r="Q649" s="368"/>
    </row>
    <row r="650" spans="1:17" s="369" customFormat="1" ht="12.75">
      <c r="A650" s="774"/>
      <c r="B650" s="485"/>
      <c r="C650" s="775" t="s">
        <v>262</v>
      </c>
      <c r="D650" s="639">
        <v>636</v>
      </c>
      <c r="E650" s="148" t="s">
        <v>263</v>
      </c>
      <c r="F650" s="649">
        <f>'[1]68.02'!E474</f>
        <v>0</v>
      </c>
      <c r="G650" s="649">
        <f>SUM(H650:K650)</f>
        <v>0</v>
      </c>
      <c r="H650" s="776">
        <f>'[1]68.02'!G474</f>
        <v>0</v>
      </c>
      <c r="I650" s="776">
        <f>'[1]68.02'!H474</f>
        <v>0</v>
      </c>
      <c r="J650" s="776">
        <f>'[1]68.02'!I474</f>
        <v>0</v>
      </c>
      <c r="K650" s="776">
        <f>'[1]68.02'!J474</f>
        <v>0</v>
      </c>
      <c r="L650" s="777">
        <f>'[1]68.02'!K474</f>
        <v>0</v>
      </c>
      <c r="M650" s="777">
        <f>'[1]68.02'!L474</f>
        <v>0</v>
      </c>
      <c r="N650" s="777">
        <f>'[1]68.02'!M474</f>
        <v>0</v>
      </c>
      <c r="O650" s="635"/>
      <c r="P650" s="368"/>
      <c r="Q650" s="368"/>
    </row>
    <row r="651" spans="1:17" s="369" customFormat="1" ht="12.75">
      <c r="A651" s="774"/>
      <c r="B651" s="485"/>
      <c r="C651" s="775" t="s">
        <v>264</v>
      </c>
      <c r="D651" s="639">
        <v>637</v>
      </c>
      <c r="E651" s="148" t="s">
        <v>265</v>
      </c>
      <c r="F651" s="649">
        <f>'[1]68.02'!E475</f>
        <v>0</v>
      </c>
      <c r="G651" s="649">
        <f>SUM(H651:K651)</f>
        <v>0</v>
      </c>
      <c r="H651" s="776">
        <f>'[1]68.02'!G475</f>
        <v>0</v>
      </c>
      <c r="I651" s="776">
        <f>'[1]68.02'!H475</f>
        <v>0</v>
      </c>
      <c r="J651" s="776">
        <f>'[1]68.02'!I475</f>
        <v>0</v>
      </c>
      <c r="K651" s="776">
        <f>'[1]68.02'!J475</f>
        <v>0</v>
      </c>
      <c r="L651" s="777">
        <f>'[1]68.02'!K475</f>
        <v>0</v>
      </c>
      <c r="M651" s="777">
        <f>'[1]68.02'!L475</f>
        <v>0</v>
      </c>
      <c r="N651" s="777">
        <f>'[1]68.02'!M475</f>
        <v>0</v>
      </c>
      <c r="O651" s="635"/>
      <c r="P651" s="368"/>
      <c r="Q651" s="368"/>
    </row>
    <row r="652" spans="1:15" ht="12.75">
      <c r="A652" s="792" t="s">
        <v>903</v>
      </c>
      <c r="B652" s="792"/>
      <c r="C652" s="792"/>
      <c r="D652" s="639">
        <v>638</v>
      </c>
      <c r="E652" s="148"/>
      <c r="F652" s="649"/>
      <c r="G652" s="649"/>
      <c r="H652" s="649"/>
      <c r="I652" s="649"/>
      <c r="J652" s="649"/>
      <c r="K652" s="649"/>
      <c r="L652" s="650"/>
      <c r="M652" s="650"/>
      <c r="N652" s="650"/>
      <c r="O652" s="635"/>
    </row>
    <row r="653" spans="1:15" ht="12.75">
      <c r="A653" s="188"/>
      <c r="B653" s="165" t="s">
        <v>1009</v>
      </c>
      <c r="C653" s="165"/>
      <c r="D653" s="639">
        <v>639</v>
      </c>
      <c r="E653" s="148" t="s">
        <v>394</v>
      </c>
      <c r="F653" s="649">
        <f>'[1]68.02 camin'!E12</f>
        <v>0</v>
      </c>
      <c r="G653" s="649">
        <f>SUM(H653:K653)</f>
        <v>1000</v>
      </c>
      <c r="H653" s="649">
        <f>'[1]68.02 camin'!G12</f>
        <v>1000</v>
      </c>
      <c r="I653" s="649">
        <f>'[1]68.02 camin'!H12</f>
        <v>0</v>
      </c>
      <c r="J653" s="649">
        <f>'[1]68.02 camin'!I12</f>
        <v>0</v>
      </c>
      <c r="K653" s="649">
        <f>'[1]68.02 camin'!J12</f>
        <v>0</v>
      </c>
      <c r="L653" s="650">
        <f>'[1]68.02 camin'!K12</f>
        <v>1090</v>
      </c>
      <c r="M653" s="650">
        <f>'[1]68.02 camin'!L12</f>
        <v>1145</v>
      </c>
      <c r="N653" s="650">
        <f>'[1]68.02 camin'!M12</f>
        <v>1225</v>
      </c>
      <c r="O653" s="635"/>
    </row>
    <row r="654" spans="1:15" ht="12.75">
      <c r="A654" s="188"/>
      <c r="B654" s="165" t="s">
        <v>395</v>
      </c>
      <c r="C654" s="165"/>
      <c r="D654" s="639">
        <v>640</v>
      </c>
      <c r="E654" s="148" t="s">
        <v>396</v>
      </c>
      <c r="F654" s="649">
        <f aca="true" t="shared" si="268" ref="F654:N654">SUM(F655)</f>
        <v>0</v>
      </c>
      <c r="G654" s="649">
        <f t="shared" si="268"/>
        <v>5380</v>
      </c>
      <c r="H654" s="649">
        <f t="shared" si="268"/>
        <v>5380</v>
      </c>
      <c r="I654" s="649">
        <f t="shared" si="268"/>
        <v>0</v>
      </c>
      <c r="J654" s="649">
        <f t="shared" si="268"/>
        <v>0</v>
      </c>
      <c r="K654" s="649">
        <f t="shared" si="268"/>
        <v>0</v>
      </c>
      <c r="L654" s="650">
        <f t="shared" si="268"/>
        <v>5870</v>
      </c>
      <c r="M654" s="650">
        <f t="shared" si="268"/>
        <v>5965</v>
      </c>
      <c r="N654" s="650">
        <f t="shared" si="268"/>
        <v>6115</v>
      </c>
      <c r="O654" s="635"/>
    </row>
    <row r="655" spans="1:15" ht="12.75">
      <c r="A655" s="188"/>
      <c r="B655" s="165"/>
      <c r="C655" s="165" t="s">
        <v>1481</v>
      </c>
      <c r="D655" s="639">
        <v>641</v>
      </c>
      <c r="E655" s="148" t="s">
        <v>397</v>
      </c>
      <c r="F655" s="649">
        <f>'[1]68.02 asist.personali'!E12</f>
        <v>0</v>
      </c>
      <c r="G655" s="649">
        <f>SUM(H655:K655)</f>
        <v>5380</v>
      </c>
      <c r="H655" s="649">
        <f>'[1]68.02 asist.personali'!G12</f>
        <v>5380</v>
      </c>
      <c r="I655" s="649">
        <f>'[1]68.02 asist.personali'!H12</f>
        <v>0</v>
      </c>
      <c r="J655" s="649">
        <f>'[1]68.02 asist.personali'!I12</f>
        <v>0</v>
      </c>
      <c r="K655" s="649">
        <f>'[1]68.02 asist.personali'!J12</f>
        <v>0</v>
      </c>
      <c r="L655" s="650">
        <f>'[1]68.02 asist.personali'!K12</f>
        <v>5870</v>
      </c>
      <c r="M655" s="650">
        <f>'[1]68.02 asist.personali'!L12</f>
        <v>5965</v>
      </c>
      <c r="N655" s="650">
        <f>'[1]68.02 asist.personali'!M12</f>
        <v>6115</v>
      </c>
      <c r="O655" s="635"/>
    </row>
    <row r="656" spans="1:15" ht="12.75">
      <c r="A656" s="188"/>
      <c r="B656" s="165" t="s">
        <v>1011</v>
      </c>
      <c r="C656" s="165"/>
      <c r="D656" s="639">
        <v>642</v>
      </c>
      <c r="E656" s="148" t="s">
        <v>398</v>
      </c>
      <c r="F656" s="649">
        <f>'[1]68.02 asist.familie si copii'!E12</f>
        <v>0</v>
      </c>
      <c r="G656" s="649">
        <f>SUM(H656:K656)</f>
        <v>0</v>
      </c>
      <c r="H656" s="649">
        <f>'[1]68.02 asist.familie si copii'!G12</f>
        <v>0</v>
      </c>
      <c r="I656" s="649">
        <f>'[1]68.02 asist.familie si copii'!H12</f>
        <v>0</v>
      </c>
      <c r="J656" s="649">
        <f>'[1]68.02 asist.familie si copii'!I12</f>
        <v>0</v>
      </c>
      <c r="K656" s="649">
        <f>'[1]68.02 asist.familie si copii'!J12</f>
        <v>0</v>
      </c>
      <c r="L656" s="650">
        <f>'[1]68.02 asist.familie si copii'!K12</f>
        <v>0</v>
      </c>
      <c r="M656" s="650">
        <f>'[1]68.02 asist.familie si copii'!L12</f>
        <v>0</v>
      </c>
      <c r="N656" s="650">
        <f>'[1]68.02 asist.familie si copii'!M12</f>
        <v>0</v>
      </c>
      <c r="O656" s="635"/>
    </row>
    <row r="657" spans="1:15" ht="12.75">
      <c r="A657" s="165"/>
      <c r="B657" s="165" t="s">
        <v>399</v>
      </c>
      <c r="C657" s="165"/>
      <c r="D657" s="639">
        <v>643</v>
      </c>
      <c r="E657" s="148" t="s">
        <v>400</v>
      </c>
      <c r="F657" s="649"/>
      <c r="G657" s="649">
        <f>SUM(H657:K657)</f>
        <v>0</v>
      </c>
      <c r="H657" s="649"/>
      <c r="I657" s="649"/>
      <c r="J657" s="649"/>
      <c r="K657" s="649"/>
      <c r="L657" s="650"/>
      <c r="M657" s="650"/>
      <c r="N657" s="650"/>
      <c r="O657" s="635"/>
    </row>
    <row r="658" spans="1:15" ht="12.75">
      <c r="A658" s="165"/>
      <c r="B658" s="165" t="s">
        <v>1013</v>
      </c>
      <c r="C658" s="165"/>
      <c r="D658" s="639">
        <v>644</v>
      </c>
      <c r="E658" s="148" t="s">
        <v>401</v>
      </c>
      <c r="F658" s="649">
        <f>'[1]68.02 cresa'!E12</f>
        <v>0</v>
      </c>
      <c r="G658" s="649">
        <f>SUM(H658:K658)</f>
        <v>2011</v>
      </c>
      <c r="H658" s="649">
        <f>'[1]68.02 cresa'!G12</f>
        <v>2011</v>
      </c>
      <c r="I658" s="649">
        <f>'[1]68.02 cresa'!H12</f>
        <v>0</v>
      </c>
      <c r="J658" s="649">
        <f>'[1]68.02 cresa'!I12</f>
        <v>0</v>
      </c>
      <c r="K658" s="649">
        <f>'[1]68.02 cresa'!J12</f>
        <v>0</v>
      </c>
      <c r="L658" s="650">
        <f>'[1]68.02 cresa'!K12</f>
        <v>2339</v>
      </c>
      <c r="M658" s="650">
        <f>'[1]68.02 cresa'!L12</f>
        <v>2418</v>
      </c>
      <c r="N658" s="650">
        <f>'[1]68.02 cresa'!M12</f>
        <v>2535</v>
      </c>
      <c r="O658" s="635"/>
    </row>
    <row r="659" spans="1:15" ht="12.75">
      <c r="A659" s="165"/>
      <c r="B659" s="165" t="s">
        <v>1015</v>
      </c>
      <c r="C659" s="165"/>
      <c r="D659" s="639">
        <v>645</v>
      </c>
      <c r="E659" s="148" t="s">
        <v>402</v>
      </c>
      <c r="F659" s="649"/>
      <c r="G659" s="649">
        <f>SUM(H659:K659)</f>
        <v>0</v>
      </c>
      <c r="H659" s="649"/>
      <c r="I659" s="649"/>
      <c r="J659" s="649"/>
      <c r="K659" s="649"/>
      <c r="L659" s="650"/>
      <c r="M659" s="650"/>
      <c r="N659" s="650"/>
      <c r="O659" s="635"/>
    </row>
    <row r="660" spans="1:15" ht="12.75">
      <c r="A660" s="165"/>
      <c r="B660" s="165" t="s">
        <v>403</v>
      </c>
      <c r="C660" s="165"/>
      <c r="D660" s="639">
        <v>646</v>
      </c>
      <c r="E660" s="148" t="s">
        <v>404</v>
      </c>
      <c r="F660" s="649">
        <f aca="true" t="shared" si="269" ref="F660:N660">SUM(F661:F662)</f>
        <v>0</v>
      </c>
      <c r="G660" s="649">
        <f t="shared" si="269"/>
        <v>350</v>
      </c>
      <c r="H660" s="649">
        <f t="shared" si="269"/>
        <v>350</v>
      </c>
      <c r="I660" s="649">
        <f t="shared" si="269"/>
        <v>0</v>
      </c>
      <c r="J660" s="649">
        <f t="shared" si="269"/>
        <v>0</v>
      </c>
      <c r="K660" s="649">
        <f t="shared" si="269"/>
        <v>0</v>
      </c>
      <c r="L660" s="650">
        <f t="shared" si="269"/>
        <v>325</v>
      </c>
      <c r="M660" s="650">
        <f t="shared" si="269"/>
        <v>325</v>
      </c>
      <c r="N660" s="650">
        <f t="shared" si="269"/>
        <v>315</v>
      </c>
      <c r="O660" s="635"/>
    </row>
    <row r="661" spans="1:15" ht="12.75">
      <c r="A661" s="165"/>
      <c r="B661" s="165"/>
      <c r="C661" s="165" t="s">
        <v>405</v>
      </c>
      <c r="D661" s="639">
        <v>647</v>
      </c>
      <c r="E661" s="148" t="s">
        <v>406</v>
      </c>
      <c r="F661" s="649">
        <f>'[1]68.02 aj.social'!E12</f>
        <v>0</v>
      </c>
      <c r="G661" s="649">
        <f>SUM(H661:K661)</f>
        <v>350</v>
      </c>
      <c r="H661" s="649">
        <f>'[1]68.02 aj.social'!G12</f>
        <v>350</v>
      </c>
      <c r="I661" s="649">
        <f>'[1]68.02 aj.social'!H12</f>
        <v>0</v>
      </c>
      <c r="J661" s="649">
        <f>'[1]68.02 aj.social'!I12</f>
        <v>0</v>
      </c>
      <c r="K661" s="649">
        <f>'[1]68.02 aj.social'!J12</f>
        <v>0</v>
      </c>
      <c r="L661" s="650">
        <f>'[1]68.02 aj.social'!K12</f>
        <v>325</v>
      </c>
      <c r="M661" s="650">
        <f>'[1]68.02 aj.social'!L12</f>
        <v>325</v>
      </c>
      <c r="N661" s="650">
        <f>'[1]68.02 aj.social'!M12</f>
        <v>315</v>
      </c>
      <c r="O661" s="635"/>
    </row>
    <row r="662" spans="1:15" ht="12.75">
      <c r="A662" s="165"/>
      <c r="B662" s="165"/>
      <c r="C662" s="165" t="s">
        <v>1019</v>
      </c>
      <c r="D662" s="639">
        <v>648</v>
      </c>
      <c r="E662" s="148" t="s">
        <v>407</v>
      </c>
      <c r="F662" s="649"/>
      <c r="G662" s="649">
        <f>SUM(H662:K662)</f>
        <v>0</v>
      </c>
      <c r="H662" s="649"/>
      <c r="I662" s="649"/>
      <c r="J662" s="649"/>
      <c r="K662" s="649"/>
      <c r="L662" s="650"/>
      <c r="M662" s="650"/>
      <c r="N662" s="650"/>
      <c r="O662" s="635"/>
    </row>
    <row r="663" spans="1:15" ht="12.75">
      <c r="A663" s="188"/>
      <c r="B663" s="165" t="s">
        <v>1184</v>
      </c>
      <c r="C663" s="165"/>
      <c r="D663" s="639">
        <v>649</v>
      </c>
      <c r="E663" s="148" t="s">
        <v>408</v>
      </c>
      <c r="F663" s="649">
        <f>'[1]68.02 alte chelt.'!E12</f>
        <v>4</v>
      </c>
      <c r="G663" s="649">
        <f>SUM(H663:K663)</f>
        <v>730</v>
      </c>
      <c r="H663" s="649">
        <f>'[1]68.02 alte chelt.'!G12</f>
        <v>730</v>
      </c>
      <c r="I663" s="649">
        <f>'[1]68.02 alte chelt.'!H12</f>
        <v>0</v>
      </c>
      <c r="J663" s="649">
        <f>'[1]68.02 alte chelt.'!I12</f>
        <v>0</v>
      </c>
      <c r="K663" s="649">
        <f>'[1]68.02 alte chelt.'!J12</f>
        <v>0</v>
      </c>
      <c r="L663" s="650">
        <f>'[1]68.02 alte chelt.'!K12</f>
        <v>763</v>
      </c>
      <c r="M663" s="650">
        <f>'[1]68.02 alte chelt.'!L12</f>
        <v>785</v>
      </c>
      <c r="N663" s="650">
        <f>'[1]68.02 alte chelt.'!M12</f>
        <v>790</v>
      </c>
      <c r="O663" s="635"/>
    </row>
    <row r="664" spans="1:15" ht="12.75">
      <c r="A664" s="188"/>
      <c r="B664" s="165" t="s">
        <v>409</v>
      </c>
      <c r="C664" s="165"/>
      <c r="D664" s="639"/>
      <c r="E664" s="148" t="s">
        <v>410</v>
      </c>
      <c r="F664" s="649"/>
      <c r="G664" s="649"/>
      <c r="H664" s="649"/>
      <c r="I664" s="649"/>
      <c r="J664" s="649"/>
      <c r="K664" s="649"/>
      <c r="L664" s="650"/>
      <c r="M664" s="650"/>
      <c r="N664" s="650"/>
      <c r="O664" s="635"/>
    </row>
    <row r="665" spans="1:15" ht="12.75">
      <c r="A665" s="820"/>
      <c r="B665" s="820"/>
      <c r="C665" s="820"/>
      <c r="D665" s="639">
        <v>650</v>
      </c>
      <c r="E665" s="148"/>
      <c r="F665" s="649"/>
      <c r="G665" s="649"/>
      <c r="H665" s="649"/>
      <c r="I665" s="649"/>
      <c r="J665" s="649"/>
      <c r="K665" s="649"/>
      <c r="L665" s="650"/>
      <c r="M665" s="650"/>
      <c r="N665" s="650"/>
      <c r="O665" s="635"/>
    </row>
    <row r="666" spans="1:17" s="369" customFormat="1" ht="12.75">
      <c r="A666" s="652" t="s">
        <v>411</v>
      </c>
      <c r="B666" s="652"/>
      <c r="C666" s="652"/>
      <c r="D666" s="639">
        <v>651</v>
      </c>
      <c r="E666" s="214" t="s">
        <v>412</v>
      </c>
      <c r="F666" s="640">
        <f aca="true" t="shared" si="270" ref="F666:N666">SUM(F667,F716)</f>
        <v>427</v>
      </c>
      <c r="G666" s="640">
        <f t="shared" si="270"/>
        <v>17621</v>
      </c>
      <c r="H666" s="640">
        <f t="shared" si="270"/>
        <v>17621</v>
      </c>
      <c r="I666" s="640">
        <f t="shared" si="270"/>
        <v>0</v>
      </c>
      <c r="J666" s="640">
        <f t="shared" si="270"/>
        <v>0</v>
      </c>
      <c r="K666" s="640">
        <f t="shared" si="270"/>
        <v>0</v>
      </c>
      <c r="L666" s="641">
        <f t="shared" si="270"/>
        <v>17705</v>
      </c>
      <c r="M666" s="641">
        <f t="shared" si="270"/>
        <v>18349</v>
      </c>
      <c r="N666" s="641">
        <f t="shared" si="270"/>
        <v>19473</v>
      </c>
      <c r="O666" s="635"/>
      <c r="P666" s="368"/>
      <c r="Q666" s="368"/>
    </row>
    <row r="667" spans="1:17" s="369" customFormat="1" ht="16.5" customHeight="1">
      <c r="A667" s="812" t="s">
        <v>413</v>
      </c>
      <c r="B667" s="811"/>
      <c r="C667" s="748"/>
      <c r="D667" s="639">
        <v>652</v>
      </c>
      <c r="E667" s="749" t="s">
        <v>414</v>
      </c>
      <c r="F667" s="633">
        <f aca="true" t="shared" si="271" ref="F667:N667">SUM(F706,F709,F712,F713,F714)</f>
        <v>102</v>
      </c>
      <c r="G667" s="633">
        <f t="shared" si="271"/>
        <v>14196</v>
      </c>
      <c r="H667" s="633">
        <f t="shared" si="271"/>
        <v>14196</v>
      </c>
      <c r="I667" s="633">
        <f t="shared" si="271"/>
        <v>0</v>
      </c>
      <c r="J667" s="633">
        <f t="shared" si="271"/>
        <v>0</v>
      </c>
      <c r="K667" s="633">
        <f t="shared" si="271"/>
        <v>0</v>
      </c>
      <c r="L667" s="634">
        <f t="shared" si="271"/>
        <v>13597</v>
      </c>
      <c r="M667" s="634">
        <f t="shared" si="271"/>
        <v>14117</v>
      </c>
      <c r="N667" s="634">
        <f t="shared" si="271"/>
        <v>14928</v>
      </c>
      <c r="O667" s="635"/>
      <c r="P667" s="368"/>
      <c r="Q667" s="368"/>
    </row>
    <row r="668" spans="1:17" s="369" customFormat="1" ht="12.75">
      <c r="A668" s="771" t="s">
        <v>1377</v>
      </c>
      <c r="B668" s="785"/>
      <c r="C668" s="785"/>
      <c r="D668" s="639">
        <v>653</v>
      </c>
      <c r="E668" s="642" t="s">
        <v>714</v>
      </c>
      <c r="F668" s="643">
        <f aca="true" t="shared" si="272" ref="F668:N668">SUM(F669:F671,F674,F678,F683)</f>
        <v>71</v>
      </c>
      <c r="G668" s="640">
        <f t="shared" si="272"/>
        <v>6926</v>
      </c>
      <c r="H668" s="640">
        <f t="shared" si="272"/>
        <v>6926</v>
      </c>
      <c r="I668" s="640">
        <f t="shared" si="272"/>
        <v>0</v>
      </c>
      <c r="J668" s="640">
        <f t="shared" si="272"/>
        <v>0</v>
      </c>
      <c r="K668" s="640">
        <f t="shared" si="272"/>
        <v>0</v>
      </c>
      <c r="L668" s="641">
        <f t="shared" si="272"/>
        <v>7562</v>
      </c>
      <c r="M668" s="641">
        <f t="shared" si="272"/>
        <v>7871</v>
      </c>
      <c r="N668" s="641">
        <f t="shared" si="272"/>
        <v>8318</v>
      </c>
      <c r="O668" s="635"/>
      <c r="P668" s="368"/>
      <c r="Q668" s="368"/>
    </row>
    <row r="669" spans="1:17" s="369" customFormat="1" ht="12.75">
      <c r="A669" s="145" t="s">
        <v>1378</v>
      </c>
      <c r="B669" s="786"/>
      <c r="C669" s="786"/>
      <c r="D669" s="639">
        <v>654</v>
      </c>
      <c r="E669" s="642">
        <v>10</v>
      </c>
      <c r="F669" s="643">
        <f>'[1]70.02'!E14</f>
        <v>0</v>
      </c>
      <c r="G669" s="640">
        <f>SUM(H669:K669)</f>
        <v>0</v>
      </c>
      <c r="H669" s="640">
        <f>'[1]70.02'!G14</f>
        <v>0</v>
      </c>
      <c r="I669" s="640">
        <f>'[1]70.02'!H14</f>
        <v>0</v>
      </c>
      <c r="J669" s="640">
        <f>'[1]70.02'!I14</f>
        <v>0</v>
      </c>
      <c r="K669" s="640">
        <f>'[1]70.02'!J14</f>
        <v>0</v>
      </c>
      <c r="L669" s="641">
        <f>'[1]70.02'!K14</f>
        <v>0</v>
      </c>
      <c r="M669" s="641">
        <f>'[1]70.02'!L14</f>
        <v>0</v>
      </c>
      <c r="N669" s="641">
        <f>'[1]70.02'!M14</f>
        <v>0</v>
      </c>
      <c r="O669" s="635"/>
      <c r="P669" s="368"/>
      <c r="Q669" s="368"/>
    </row>
    <row r="670" spans="1:17" s="369" customFormat="1" ht="12.75">
      <c r="A670" s="145" t="s">
        <v>1379</v>
      </c>
      <c r="B670" s="786"/>
      <c r="C670" s="786"/>
      <c r="D670" s="639">
        <v>655</v>
      </c>
      <c r="E670" s="214">
        <v>20</v>
      </c>
      <c r="F670" s="640">
        <f>'[1]70.02'!E49</f>
        <v>71</v>
      </c>
      <c r="G670" s="640">
        <f>SUM(H670:K670)</f>
        <v>6926</v>
      </c>
      <c r="H670" s="640">
        <f>'[1]70.02'!G49</f>
        <v>6926</v>
      </c>
      <c r="I670" s="640">
        <f>'[1]70.02'!H49</f>
        <v>0</v>
      </c>
      <c r="J670" s="640">
        <f>'[1]70.02'!I49</f>
        <v>0</v>
      </c>
      <c r="K670" s="640">
        <f>'[1]70.02'!J49</f>
        <v>0</v>
      </c>
      <c r="L670" s="641">
        <f>'[1]70.02'!K49</f>
        <v>7562</v>
      </c>
      <c r="M670" s="641">
        <f>'[1]70.02'!L49</f>
        <v>7871</v>
      </c>
      <c r="N670" s="641">
        <f>'[1]70.02'!M49</f>
        <v>8318</v>
      </c>
      <c r="O670" s="635"/>
      <c r="P670" s="368"/>
      <c r="Q670" s="368"/>
    </row>
    <row r="671" spans="1:17" s="369" customFormat="1" ht="12.75">
      <c r="A671" s="736" t="s">
        <v>170</v>
      </c>
      <c r="B671" s="145"/>
      <c r="C671" s="785"/>
      <c r="D671" s="639">
        <v>656</v>
      </c>
      <c r="E671" s="642" t="s">
        <v>813</v>
      </c>
      <c r="F671" s="643">
        <f aca="true" t="shared" si="273" ref="F671:N672">SUM(F672)</f>
        <v>0</v>
      </c>
      <c r="G671" s="640">
        <f t="shared" si="273"/>
        <v>0</v>
      </c>
      <c r="H671" s="640">
        <f t="shared" si="273"/>
        <v>0</v>
      </c>
      <c r="I671" s="640">
        <f t="shared" si="273"/>
        <v>0</v>
      </c>
      <c r="J671" s="640">
        <f t="shared" si="273"/>
        <v>0</v>
      </c>
      <c r="K671" s="640">
        <f t="shared" si="273"/>
        <v>0</v>
      </c>
      <c r="L671" s="641">
        <f t="shared" si="273"/>
        <v>0</v>
      </c>
      <c r="M671" s="641">
        <f t="shared" si="273"/>
        <v>0</v>
      </c>
      <c r="N671" s="641">
        <f t="shared" si="273"/>
        <v>0</v>
      </c>
      <c r="O671" s="635"/>
      <c r="P671" s="368"/>
      <c r="Q671" s="368"/>
    </row>
    <row r="672" spans="1:17" s="369" customFormat="1" ht="12.75">
      <c r="A672" s="214"/>
      <c r="B672" s="736" t="s">
        <v>1412</v>
      </c>
      <c r="C672" s="785"/>
      <c r="D672" s="639">
        <v>657</v>
      </c>
      <c r="E672" s="214" t="s">
        <v>1413</v>
      </c>
      <c r="F672" s="640">
        <f t="shared" si="273"/>
        <v>0</v>
      </c>
      <c r="G672" s="640">
        <f t="shared" si="273"/>
        <v>0</v>
      </c>
      <c r="H672" s="640">
        <f t="shared" si="273"/>
        <v>0</v>
      </c>
      <c r="I672" s="640">
        <f t="shared" si="273"/>
        <v>0</v>
      </c>
      <c r="J672" s="640">
        <f t="shared" si="273"/>
        <v>0</v>
      </c>
      <c r="K672" s="640">
        <f t="shared" si="273"/>
        <v>0</v>
      </c>
      <c r="L672" s="641">
        <f t="shared" si="273"/>
        <v>0</v>
      </c>
      <c r="M672" s="641">
        <f t="shared" si="273"/>
        <v>0</v>
      </c>
      <c r="N672" s="641">
        <f t="shared" si="273"/>
        <v>0</v>
      </c>
      <c r="O672" s="635"/>
      <c r="P672" s="368"/>
      <c r="Q672" s="368"/>
    </row>
    <row r="673" spans="1:15" ht="12.75">
      <c r="A673" s="148"/>
      <c r="B673" s="148"/>
      <c r="C673" s="148" t="s">
        <v>273</v>
      </c>
      <c r="D673" s="639">
        <v>658</v>
      </c>
      <c r="E673" s="148" t="s">
        <v>1415</v>
      </c>
      <c r="F673" s="649">
        <f>'[1]70.02'!E155</f>
        <v>0</v>
      </c>
      <c r="G673" s="649">
        <f>SUM(H673:K673)</f>
        <v>0</v>
      </c>
      <c r="H673" s="649">
        <f>'[1]70.02'!G155</f>
        <v>0</v>
      </c>
      <c r="I673" s="649">
        <f>'[1]70.02'!H155</f>
        <v>0</v>
      </c>
      <c r="J673" s="649">
        <f>'[1]70.02'!I155</f>
        <v>0</v>
      </c>
      <c r="K673" s="649">
        <f>'[1]70.02'!J155</f>
        <v>0</v>
      </c>
      <c r="L673" s="650">
        <f>'[1]70.02'!K155</f>
        <v>0</v>
      </c>
      <c r="M673" s="650">
        <f>'[1]70.02'!L155</f>
        <v>0</v>
      </c>
      <c r="N673" s="650">
        <f>'[1]70.02'!M155</f>
        <v>0</v>
      </c>
      <c r="O673" s="635"/>
    </row>
    <row r="674" spans="1:17" s="369" customFormat="1" ht="12.75">
      <c r="A674" s="736" t="s">
        <v>186</v>
      </c>
      <c r="B674" s="736"/>
      <c r="C674" s="814"/>
      <c r="D674" s="639">
        <v>659</v>
      </c>
      <c r="E674" s="642" t="s">
        <v>818</v>
      </c>
      <c r="F674" s="643">
        <f aca="true" t="shared" si="274" ref="F674:N674">SUM(F675)</f>
        <v>0</v>
      </c>
      <c r="G674" s="640">
        <f t="shared" si="274"/>
        <v>0</v>
      </c>
      <c r="H674" s="640">
        <f t="shared" si="274"/>
        <v>0</v>
      </c>
      <c r="I674" s="640">
        <f t="shared" si="274"/>
        <v>0</v>
      </c>
      <c r="J674" s="640">
        <f t="shared" si="274"/>
        <v>0</v>
      </c>
      <c r="K674" s="640">
        <f t="shared" si="274"/>
        <v>0</v>
      </c>
      <c r="L674" s="641">
        <f t="shared" si="274"/>
        <v>0</v>
      </c>
      <c r="M674" s="641">
        <f t="shared" si="274"/>
        <v>0</v>
      </c>
      <c r="N674" s="641">
        <f t="shared" si="274"/>
        <v>0</v>
      </c>
      <c r="O674" s="635"/>
      <c r="P674" s="368"/>
      <c r="Q674" s="368"/>
    </row>
    <row r="675" spans="1:17" s="369" customFormat="1" ht="12.75">
      <c r="A675" s="214"/>
      <c r="B675" s="736" t="s">
        <v>187</v>
      </c>
      <c r="C675" s="815"/>
      <c r="D675" s="639">
        <v>660</v>
      </c>
      <c r="E675" s="642" t="s">
        <v>1418</v>
      </c>
      <c r="F675" s="643">
        <f aca="true" t="shared" si="275" ref="F675:N675">SUM(F676:F677)</f>
        <v>0</v>
      </c>
      <c r="G675" s="640">
        <f t="shared" si="275"/>
        <v>0</v>
      </c>
      <c r="H675" s="640">
        <f t="shared" si="275"/>
        <v>0</v>
      </c>
      <c r="I675" s="640">
        <f t="shared" si="275"/>
        <v>0</v>
      </c>
      <c r="J675" s="640">
        <f t="shared" si="275"/>
        <v>0</v>
      </c>
      <c r="K675" s="640">
        <f t="shared" si="275"/>
        <v>0</v>
      </c>
      <c r="L675" s="641">
        <f t="shared" si="275"/>
        <v>0</v>
      </c>
      <c r="M675" s="641">
        <f t="shared" si="275"/>
        <v>0</v>
      </c>
      <c r="N675" s="641">
        <f t="shared" si="275"/>
        <v>0</v>
      </c>
      <c r="O675" s="635"/>
      <c r="P675" s="368"/>
      <c r="Q675" s="368"/>
    </row>
    <row r="676" spans="1:15" ht="12.75">
      <c r="A676" s="736"/>
      <c r="B676" s="736"/>
      <c r="C676" s="165" t="s">
        <v>415</v>
      </c>
      <c r="D676" s="639">
        <v>661</v>
      </c>
      <c r="E676" s="148" t="s">
        <v>192</v>
      </c>
      <c r="F676" s="649">
        <f>'[1]70.02'!E243</f>
        <v>0</v>
      </c>
      <c r="G676" s="649">
        <f>SUM(H676:K676)</f>
        <v>0</v>
      </c>
      <c r="H676" s="649">
        <f>'[1]70.02'!G243</f>
        <v>0</v>
      </c>
      <c r="I676" s="649">
        <f>'[1]70.02'!H243</f>
        <v>0</v>
      </c>
      <c r="J676" s="649">
        <f>'[1]70.02'!I243</f>
        <v>0</v>
      </c>
      <c r="K676" s="649">
        <f>'[1]70.02'!J243</f>
        <v>0</v>
      </c>
      <c r="L676" s="650">
        <f>'[1]70.02'!K243</f>
        <v>0</v>
      </c>
      <c r="M676" s="650">
        <f>'[1]70.02'!L243</f>
        <v>0</v>
      </c>
      <c r="N676" s="650">
        <f>'[1]70.02'!M243</f>
        <v>0</v>
      </c>
      <c r="O676" s="635"/>
    </row>
    <row r="677" spans="1:15" ht="12.75">
      <c r="A677" s="148"/>
      <c r="B677" s="148"/>
      <c r="C677" s="148" t="s">
        <v>196</v>
      </c>
      <c r="D677" s="639">
        <v>662</v>
      </c>
      <c r="E677" s="674" t="s">
        <v>1530</v>
      </c>
      <c r="F677" s="648">
        <f>'[1]70.02'!E249</f>
        <v>0</v>
      </c>
      <c r="G677" s="649">
        <f>SUM(H677:K677)</f>
        <v>0</v>
      </c>
      <c r="H677" s="649">
        <f>'[1]70.02'!G249</f>
        <v>0</v>
      </c>
      <c r="I677" s="649">
        <f>'[1]70.02'!H249</f>
        <v>0</v>
      </c>
      <c r="J677" s="649">
        <f>'[1]70.02'!I249</f>
        <v>0</v>
      </c>
      <c r="K677" s="649">
        <f>'[1]70.02'!J249</f>
        <v>0</v>
      </c>
      <c r="L677" s="650">
        <f>'[1]70.02'!K249</f>
        <v>0</v>
      </c>
      <c r="M677" s="650">
        <f>'[1]70.02'!L249</f>
        <v>0</v>
      </c>
      <c r="N677" s="650">
        <f>'[1]70.02'!M249</f>
        <v>0</v>
      </c>
      <c r="O677" s="635"/>
    </row>
    <row r="678" spans="1:15" ht="12.75">
      <c r="A678" s="148"/>
      <c r="B678" s="736" t="s">
        <v>199</v>
      </c>
      <c r="C678" s="148"/>
      <c r="D678" s="639">
        <v>663</v>
      </c>
      <c r="E678" s="816">
        <v>56</v>
      </c>
      <c r="F678" s="817">
        <f aca="true" t="shared" si="276" ref="F678:N678">SUM(F679)</f>
        <v>0</v>
      </c>
      <c r="G678" s="655">
        <f t="shared" si="276"/>
        <v>0</v>
      </c>
      <c r="H678" s="655">
        <f t="shared" si="276"/>
        <v>0</v>
      </c>
      <c r="I678" s="655">
        <f t="shared" si="276"/>
        <v>0</v>
      </c>
      <c r="J678" s="655">
        <f t="shared" si="276"/>
        <v>0</v>
      </c>
      <c r="K678" s="655">
        <f t="shared" si="276"/>
        <v>0</v>
      </c>
      <c r="L678" s="656">
        <f t="shared" si="276"/>
        <v>0</v>
      </c>
      <c r="M678" s="656">
        <f t="shared" si="276"/>
        <v>0</v>
      </c>
      <c r="N678" s="656">
        <f t="shared" si="276"/>
        <v>0</v>
      </c>
      <c r="O678" s="635"/>
    </row>
    <row r="679" spans="1:15" ht="12.75">
      <c r="A679" s="148"/>
      <c r="B679" s="148"/>
      <c r="C679" s="757" t="s">
        <v>1265</v>
      </c>
      <c r="D679" s="639">
        <v>664</v>
      </c>
      <c r="E679" s="141" t="s">
        <v>1266</v>
      </c>
      <c r="F679" s="655">
        <f aca="true" t="shared" si="277" ref="F679:N679">SUM(F680:F682)</f>
        <v>0</v>
      </c>
      <c r="G679" s="655">
        <f t="shared" si="277"/>
        <v>0</v>
      </c>
      <c r="H679" s="655">
        <f t="shared" si="277"/>
        <v>0</v>
      </c>
      <c r="I679" s="655">
        <f t="shared" si="277"/>
        <v>0</v>
      </c>
      <c r="J679" s="655">
        <f t="shared" si="277"/>
        <v>0</v>
      </c>
      <c r="K679" s="655">
        <f t="shared" si="277"/>
        <v>0</v>
      </c>
      <c r="L679" s="656">
        <f t="shared" si="277"/>
        <v>0</v>
      </c>
      <c r="M679" s="656">
        <f t="shared" si="277"/>
        <v>0</v>
      </c>
      <c r="N679" s="656">
        <f t="shared" si="277"/>
        <v>0</v>
      </c>
      <c r="O679" s="635"/>
    </row>
    <row r="680" spans="1:15" ht="12.75">
      <c r="A680" s="148"/>
      <c r="B680" s="148"/>
      <c r="C680" s="758" t="s">
        <v>1267</v>
      </c>
      <c r="D680" s="639">
        <v>665</v>
      </c>
      <c r="E680" s="155" t="s">
        <v>1268</v>
      </c>
      <c r="F680" s="660">
        <f>'[1]70.02'!E295</f>
        <v>0</v>
      </c>
      <c r="G680" s="649">
        <f>SUM(H680:K680)</f>
        <v>0</v>
      </c>
      <c r="H680" s="649">
        <f>'[1]70.02'!G295</f>
        <v>0</v>
      </c>
      <c r="I680" s="649">
        <f>'[1]70.02'!H295</f>
        <v>0</v>
      </c>
      <c r="J680" s="649">
        <f>'[1]70.02'!I295</f>
        <v>0</v>
      </c>
      <c r="K680" s="649">
        <f>'[1]70.02'!J295</f>
        <v>0</v>
      </c>
      <c r="L680" s="650">
        <f>'[1]70.02'!K295</f>
        <v>0</v>
      </c>
      <c r="M680" s="650">
        <f>'[1]70.02'!L295</f>
        <v>0</v>
      </c>
      <c r="N680" s="650">
        <f>'[1]70.02'!M295</f>
        <v>0</v>
      </c>
      <c r="O680" s="635"/>
    </row>
    <row r="681" spans="1:15" ht="12.75">
      <c r="A681" s="148"/>
      <c r="B681" s="148"/>
      <c r="C681" s="165" t="s">
        <v>1269</v>
      </c>
      <c r="D681" s="639">
        <v>666</v>
      </c>
      <c r="E681" s="155" t="s">
        <v>1270</v>
      </c>
      <c r="F681" s="660">
        <f>'[1]70.02'!E296</f>
        <v>0</v>
      </c>
      <c r="G681" s="649">
        <f>SUM(H681:K681)</f>
        <v>0</v>
      </c>
      <c r="H681" s="649">
        <f>'[1]70.02'!G296</f>
        <v>0</v>
      </c>
      <c r="I681" s="649">
        <f>'[1]70.02'!H296</f>
        <v>0</v>
      </c>
      <c r="J681" s="649">
        <f>'[1]70.02'!I296</f>
        <v>0</v>
      </c>
      <c r="K681" s="649">
        <f>'[1]70.02'!J296</f>
        <v>0</v>
      </c>
      <c r="L681" s="650">
        <f>'[1]70.02'!K296</f>
        <v>0</v>
      </c>
      <c r="M681" s="650">
        <f>'[1]70.02'!L296</f>
        <v>0</v>
      </c>
      <c r="N681" s="650">
        <f>'[1]70.02'!M296</f>
        <v>0</v>
      </c>
      <c r="O681" s="635"/>
    </row>
    <row r="682" spans="1:15" ht="12.75">
      <c r="A682" s="148"/>
      <c r="B682" s="148"/>
      <c r="C682" s="165" t="s">
        <v>1271</v>
      </c>
      <c r="D682" s="639">
        <v>667</v>
      </c>
      <c r="E682" s="155" t="s">
        <v>1272</v>
      </c>
      <c r="F682" s="660">
        <f>'[1]70.02'!E297</f>
        <v>0</v>
      </c>
      <c r="G682" s="649">
        <f>SUM(H682:K682)</f>
        <v>0</v>
      </c>
      <c r="H682" s="649">
        <f>'[1]70.02'!G297</f>
        <v>0</v>
      </c>
      <c r="I682" s="649">
        <f>'[1]70.02'!H297</f>
        <v>0</v>
      </c>
      <c r="J682" s="649">
        <f>'[1]70.02'!I297</f>
        <v>0</v>
      </c>
      <c r="K682" s="649">
        <f>'[1]70.02'!J297</f>
        <v>0</v>
      </c>
      <c r="L682" s="650">
        <f>'[1]70.02'!K297</f>
        <v>0</v>
      </c>
      <c r="M682" s="650">
        <f>'[1]70.02'!L297</f>
        <v>0</v>
      </c>
      <c r="N682" s="650">
        <f>'[1]70.02'!M297</f>
        <v>0</v>
      </c>
      <c r="O682" s="635"/>
    </row>
    <row r="683" spans="1:17" s="369" customFormat="1" ht="12.75">
      <c r="A683" s="736" t="s">
        <v>1531</v>
      </c>
      <c r="B683" s="654"/>
      <c r="C683" s="831"/>
      <c r="D683" s="639">
        <v>668</v>
      </c>
      <c r="E683" s="642">
        <v>59</v>
      </c>
      <c r="F683" s="643">
        <f aca="true" t="shared" si="278" ref="F683:N683">SUM(F684)</f>
        <v>0</v>
      </c>
      <c r="G683" s="640">
        <f t="shared" si="278"/>
        <v>0</v>
      </c>
      <c r="H683" s="640">
        <f t="shared" si="278"/>
        <v>0</v>
      </c>
      <c r="I683" s="640">
        <f t="shared" si="278"/>
        <v>0</v>
      </c>
      <c r="J683" s="640">
        <f t="shared" si="278"/>
        <v>0</v>
      </c>
      <c r="K683" s="640">
        <f t="shared" si="278"/>
        <v>0</v>
      </c>
      <c r="L683" s="641">
        <f t="shared" si="278"/>
        <v>0</v>
      </c>
      <c r="M683" s="641">
        <f t="shared" si="278"/>
        <v>0</v>
      </c>
      <c r="N683" s="641">
        <f t="shared" si="278"/>
        <v>0</v>
      </c>
      <c r="O683" s="635"/>
      <c r="P683" s="368"/>
      <c r="Q683" s="368"/>
    </row>
    <row r="684" spans="1:17" s="369" customFormat="1" ht="12.75">
      <c r="A684" s="653"/>
      <c r="B684" s="145" t="s">
        <v>224</v>
      </c>
      <c r="C684" s="654"/>
      <c r="D684" s="639">
        <v>669</v>
      </c>
      <c r="E684" s="214" t="s">
        <v>225</v>
      </c>
      <c r="F684" s="640">
        <f>'[1]70.02'!E402</f>
        <v>0</v>
      </c>
      <c r="G684" s="640">
        <f>SUM(H684:K684)</f>
        <v>0</v>
      </c>
      <c r="H684" s="640">
        <f>'[1]70.02'!G402</f>
        <v>0</v>
      </c>
      <c r="I684" s="640">
        <f>'[1]70.02'!H402</f>
        <v>0</v>
      </c>
      <c r="J684" s="640">
        <f>'[1]70.02'!I402</f>
        <v>0</v>
      </c>
      <c r="K684" s="640">
        <f>'[1]70.02'!J402</f>
        <v>0</v>
      </c>
      <c r="L684" s="641">
        <f>'[1]70.02'!K402</f>
        <v>0</v>
      </c>
      <c r="M684" s="641">
        <f>'[1]70.02'!L402</f>
        <v>0</v>
      </c>
      <c r="N684" s="641">
        <f>'[1]70.02'!M402</f>
        <v>0</v>
      </c>
      <c r="O684" s="635"/>
      <c r="P684" s="368"/>
      <c r="Q684" s="368"/>
    </row>
    <row r="685" spans="1:17" s="369" customFormat="1" ht="12.75">
      <c r="A685" s="770" t="s">
        <v>1477</v>
      </c>
      <c r="B685" s="785"/>
      <c r="C685" s="826"/>
      <c r="D685" s="639">
        <v>670</v>
      </c>
      <c r="E685" s="214">
        <v>70</v>
      </c>
      <c r="F685" s="640">
        <f aca="true" t="shared" si="279" ref="F685:N685">SUM(F686,F693)</f>
        <v>31</v>
      </c>
      <c r="G685" s="640">
        <f t="shared" si="279"/>
        <v>7270</v>
      </c>
      <c r="H685" s="640">
        <f t="shared" si="279"/>
        <v>7270</v>
      </c>
      <c r="I685" s="640">
        <f t="shared" si="279"/>
        <v>0</v>
      </c>
      <c r="J685" s="640">
        <f t="shared" si="279"/>
        <v>0</v>
      </c>
      <c r="K685" s="640">
        <f t="shared" si="279"/>
        <v>0</v>
      </c>
      <c r="L685" s="641">
        <f t="shared" si="279"/>
        <v>6035</v>
      </c>
      <c r="M685" s="641">
        <f t="shared" si="279"/>
        <v>6246</v>
      </c>
      <c r="N685" s="641">
        <f t="shared" si="279"/>
        <v>6610</v>
      </c>
      <c r="O685" s="635"/>
      <c r="P685" s="368"/>
      <c r="Q685" s="368"/>
    </row>
    <row r="686" spans="1:17" s="369" customFormat="1" ht="12.75">
      <c r="A686" s="684" t="s">
        <v>1403</v>
      </c>
      <c r="B686" s="736"/>
      <c r="C686" s="785"/>
      <c r="D686" s="639">
        <v>671</v>
      </c>
      <c r="E686" s="214">
        <v>71</v>
      </c>
      <c r="F686" s="640">
        <f aca="true" t="shared" si="280" ref="F686:N686">SUM(F687,F692)</f>
        <v>31</v>
      </c>
      <c r="G686" s="640">
        <f t="shared" si="280"/>
        <v>7270</v>
      </c>
      <c r="H686" s="640">
        <f t="shared" si="280"/>
        <v>7270</v>
      </c>
      <c r="I686" s="640">
        <f t="shared" si="280"/>
        <v>0</v>
      </c>
      <c r="J686" s="640">
        <f t="shared" si="280"/>
        <v>0</v>
      </c>
      <c r="K686" s="640">
        <f t="shared" si="280"/>
        <v>0</v>
      </c>
      <c r="L686" s="641">
        <f t="shared" si="280"/>
        <v>6035</v>
      </c>
      <c r="M686" s="641">
        <f t="shared" si="280"/>
        <v>6246</v>
      </c>
      <c r="N686" s="641">
        <f t="shared" si="280"/>
        <v>6610</v>
      </c>
      <c r="O686" s="635"/>
      <c r="P686" s="368"/>
      <c r="Q686" s="368"/>
    </row>
    <row r="687" spans="1:17" s="369" customFormat="1" ht="12.75">
      <c r="A687" s="214"/>
      <c r="B687" s="736" t="s">
        <v>1395</v>
      </c>
      <c r="C687" s="785"/>
      <c r="D687" s="639">
        <v>672</v>
      </c>
      <c r="E687" s="214" t="s">
        <v>1254</v>
      </c>
      <c r="F687" s="640">
        <f aca="true" t="shared" si="281" ref="F687:N687">SUM(F688:F691)</f>
        <v>31</v>
      </c>
      <c r="G687" s="640">
        <f t="shared" si="281"/>
        <v>7270</v>
      </c>
      <c r="H687" s="640">
        <f t="shared" si="281"/>
        <v>7270</v>
      </c>
      <c r="I687" s="640">
        <f t="shared" si="281"/>
        <v>0</v>
      </c>
      <c r="J687" s="640">
        <f t="shared" si="281"/>
        <v>0</v>
      </c>
      <c r="K687" s="640">
        <f t="shared" si="281"/>
        <v>0</v>
      </c>
      <c r="L687" s="641">
        <f t="shared" si="281"/>
        <v>6035</v>
      </c>
      <c r="M687" s="641">
        <f t="shared" si="281"/>
        <v>6246</v>
      </c>
      <c r="N687" s="641">
        <f t="shared" si="281"/>
        <v>6610</v>
      </c>
      <c r="O687" s="635"/>
      <c r="P687" s="368"/>
      <c r="Q687" s="368"/>
    </row>
    <row r="688" spans="1:15" ht="12.75">
      <c r="A688" s="148"/>
      <c r="B688" s="736"/>
      <c r="C688" s="164" t="s">
        <v>1255</v>
      </c>
      <c r="D688" s="639">
        <v>673</v>
      </c>
      <c r="E688" s="165" t="s">
        <v>1256</v>
      </c>
      <c r="F688" s="722">
        <f>'[1]70.02'!E436</f>
        <v>0</v>
      </c>
      <c r="G688" s="649">
        <f>SUM(H688:K688)</f>
        <v>1000</v>
      </c>
      <c r="H688" s="649">
        <f>'[1]70.02'!G436</f>
        <v>1000</v>
      </c>
      <c r="I688" s="649">
        <f>'[1]70.02'!H436</f>
        <v>0</v>
      </c>
      <c r="J688" s="649">
        <f>'[1]70.02'!I436</f>
        <v>0</v>
      </c>
      <c r="K688" s="649">
        <f>'[1]70.02'!J436</f>
        <v>0</v>
      </c>
      <c r="L688" s="650">
        <f>'[1]70.02'!K436</f>
        <v>0</v>
      </c>
      <c r="M688" s="650">
        <f>'[1]70.02'!L436</f>
        <v>0</v>
      </c>
      <c r="N688" s="650">
        <f>'[1]70.02'!M436</f>
        <v>0</v>
      </c>
      <c r="O688" s="635"/>
    </row>
    <row r="689" spans="1:15" ht="19.5" customHeight="1">
      <c r="A689" s="148"/>
      <c r="B689" s="736"/>
      <c r="C689" s="709" t="s">
        <v>1257</v>
      </c>
      <c r="D689" s="639">
        <v>674</v>
      </c>
      <c r="E689" s="165" t="s">
        <v>1258</v>
      </c>
      <c r="F689" s="722">
        <f>'[1]70.02'!E437</f>
        <v>0</v>
      </c>
      <c r="G689" s="649">
        <f>SUM(H689:K689)</f>
        <v>0</v>
      </c>
      <c r="H689" s="649">
        <f>'[1]70.02'!G437</f>
        <v>0</v>
      </c>
      <c r="I689" s="649">
        <f>'[1]70.02'!H437</f>
        <v>0</v>
      </c>
      <c r="J689" s="649">
        <f>'[1]70.02'!I437</f>
        <v>0</v>
      </c>
      <c r="K689" s="649">
        <f>'[1]70.02'!J437</f>
        <v>0</v>
      </c>
      <c r="L689" s="650">
        <f>'[1]70.02'!K437</f>
        <v>0</v>
      </c>
      <c r="M689" s="650">
        <f>'[1]70.02'!L437</f>
        <v>0</v>
      </c>
      <c r="N689" s="650">
        <f>'[1]70.02'!M437</f>
        <v>0</v>
      </c>
      <c r="O689" s="635"/>
    </row>
    <row r="690" spans="1:15" ht="12.75">
      <c r="A690" s="148"/>
      <c r="B690" s="736"/>
      <c r="C690" s="165" t="s">
        <v>1259</v>
      </c>
      <c r="D690" s="639">
        <v>675</v>
      </c>
      <c r="E690" s="165" t="s">
        <v>1260</v>
      </c>
      <c r="F690" s="722">
        <f>'[1]70.02'!E438</f>
        <v>0</v>
      </c>
      <c r="G690" s="649">
        <f>SUM(H690:K690)</f>
        <v>0</v>
      </c>
      <c r="H690" s="649">
        <f>'[1]70.02'!G438</f>
        <v>0</v>
      </c>
      <c r="I690" s="649">
        <f>'[1]70.02'!H438</f>
        <v>0</v>
      </c>
      <c r="J690" s="649">
        <f>'[1]70.02'!I438</f>
        <v>0</v>
      </c>
      <c r="K690" s="649">
        <f>'[1]70.02'!J438</f>
        <v>0</v>
      </c>
      <c r="L690" s="650">
        <f>'[1]70.02'!K438</f>
        <v>0</v>
      </c>
      <c r="M690" s="650">
        <f>'[1]70.02'!L438</f>
        <v>0</v>
      </c>
      <c r="N690" s="650">
        <f>'[1]70.02'!M438</f>
        <v>0</v>
      </c>
      <c r="O690" s="635"/>
    </row>
    <row r="691" spans="1:15" ht="12.75">
      <c r="A691" s="148"/>
      <c r="B691" s="736"/>
      <c r="C691" s="165" t="s">
        <v>1261</v>
      </c>
      <c r="D691" s="639">
        <v>676</v>
      </c>
      <c r="E691" s="165" t="s">
        <v>1262</v>
      </c>
      <c r="F691" s="722">
        <f>'[1]70.02'!E439</f>
        <v>31</v>
      </c>
      <c r="G691" s="649">
        <f>SUM(H691:K691)</f>
        <v>6270</v>
      </c>
      <c r="H691" s="649">
        <f>'[1]70.02'!G439</f>
        <v>6270</v>
      </c>
      <c r="I691" s="649">
        <f>'[1]70.02'!H439</f>
        <v>0</v>
      </c>
      <c r="J691" s="649">
        <f>'[1]70.02'!I439</f>
        <v>0</v>
      </c>
      <c r="K691" s="649">
        <f>'[1]70.02'!J439</f>
        <v>0</v>
      </c>
      <c r="L691" s="650">
        <f>'[1]70.02'!K439</f>
        <v>6035</v>
      </c>
      <c r="M691" s="650">
        <f>'[1]70.02'!L439</f>
        <v>6246</v>
      </c>
      <c r="N691" s="650">
        <f>'[1]70.02'!M439</f>
        <v>6610</v>
      </c>
      <c r="O691" s="635"/>
    </row>
    <row r="692" spans="1:17" s="369" customFormat="1" ht="12.75">
      <c r="A692" s="214"/>
      <c r="B692" s="233" t="s">
        <v>277</v>
      </c>
      <c r="C692" s="233"/>
      <c r="D692" s="639">
        <v>677</v>
      </c>
      <c r="E692" s="145" t="s">
        <v>1387</v>
      </c>
      <c r="F692" s="772"/>
      <c r="G692" s="640">
        <f>SUM(H692:K692)</f>
        <v>0</v>
      </c>
      <c r="H692" s="640">
        <f>'[1]70.02'!G442</f>
        <v>0</v>
      </c>
      <c r="I692" s="640"/>
      <c r="J692" s="640"/>
      <c r="K692" s="640"/>
      <c r="L692" s="641"/>
      <c r="M692" s="641"/>
      <c r="N692" s="641"/>
      <c r="O692" s="635"/>
      <c r="P692" s="368"/>
      <c r="Q692" s="368"/>
    </row>
    <row r="693" spans="1:17" s="369" customFormat="1" ht="12.75">
      <c r="A693" s="684" t="s">
        <v>240</v>
      </c>
      <c r="B693" s="736"/>
      <c r="C693" s="736"/>
      <c r="D693" s="639">
        <v>678</v>
      </c>
      <c r="E693" s="214">
        <v>72</v>
      </c>
      <c r="F693" s="640">
        <f aca="true" t="shared" si="282" ref="F693:N693">SUM(F694)</f>
        <v>0</v>
      </c>
      <c r="G693" s="640">
        <f t="shared" si="282"/>
        <v>0</v>
      </c>
      <c r="H693" s="640">
        <f t="shared" si="282"/>
        <v>0</v>
      </c>
      <c r="I693" s="640">
        <f t="shared" si="282"/>
        <v>0</v>
      </c>
      <c r="J693" s="640">
        <f t="shared" si="282"/>
        <v>0</v>
      </c>
      <c r="K693" s="640">
        <f t="shared" si="282"/>
        <v>0</v>
      </c>
      <c r="L693" s="641">
        <f t="shared" si="282"/>
        <v>0</v>
      </c>
      <c r="M693" s="641">
        <f t="shared" si="282"/>
        <v>0</v>
      </c>
      <c r="N693" s="641">
        <f t="shared" si="282"/>
        <v>0</v>
      </c>
      <c r="O693" s="635"/>
      <c r="P693" s="368"/>
      <c r="Q693" s="368"/>
    </row>
    <row r="694" spans="1:17" s="369" customFormat="1" ht="12.75">
      <c r="A694" s="145"/>
      <c r="B694" s="736" t="s">
        <v>393</v>
      </c>
      <c r="C694" s="736"/>
      <c r="D694" s="639">
        <v>679</v>
      </c>
      <c r="E694" s="214" t="s">
        <v>242</v>
      </c>
      <c r="F694" s="640">
        <f aca="true" t="shared" si="283" ref="F694:N694">SUM(F695:F696)</f>
        <v>0</v>
      </c>
      <c r="G694" s="640">
        <f t="shared" si="283"/>
        <v>0</v>
      </c>
      <c r="H694" s="640">
        <f t="shared" si="283"/>
        <v>0</v>
      </c>
      <c r="I694" s="640">
        <f t="shared" si="283"/>
        <v>0</v>
      </c>
      <c r="J694" s="640">
        <f t="shared" si="283"/>
        <v>0</v>
      </c>
      <c r="K694" s="640">
        <f t="shared" si="283"/>
        <v>0</v>
      </c>
      <c r="L694" s="641">
        <f t="shared" si="283"/>
        <v>0</v>
      </c>
      <c r="M694" s="641">
        <f t="shared" si="283"/>
        <v>0</v>
      </c>
      <c r="N694" s="641">
        <f t="shared" si="283"/>
        <v>0</v>
      </c>
      <c r="O694" s="635"/>
      <c r="P694" s="368"/>
      <c r="Q694" s="368"/>
    </row>
    <row r="695" spans="1:15" ht="12.75">
      <c r="A695" s="165"/>
      <c r="B695" s="736"/>
      <c r="C695" s="165" t="s">
        <v>416</v>
      </c>
      <c r="D695" s="639">
        <v>680</v>
      </c>
      <c r="E695" s="148" t="s">
        <v>244</v>
      </c>
      <c r="F695" s="649">
        <f>'[1]70.02'!E445</f>
        <v>0</v>
      </c>
      <c r="G695" s="649">
        <f>SUM(H695:K695)</f>
        <v>0</v>
      </c>
      <c r="H695" s="649">
        <f>'[1]70.02'!G445</f>
        <v>0</v>
      </c>
      <c r="I695" s="649">
        <f>'[1]70.02'!H445</f>
        <v>0</v>
      </c>
      <c r="J695" s="649">
        <f>'[1]70.02'!I445</f>
        <v>0</v>
      </c>
      <c r="K695" s="649">
        <f>'[1]70.02'!J445</f>
        <v>0</v>
      </c>
      <c r="L695" s="650">
        <f>'[1]70.02'!K445</f>
        <v>0</v>
      </c>
      <c r="M695" s="650">
        <f>'[1]70.02'!L445</f>
        <v>0</v>
      </c>
      <c r="N695" s="650">
        <f>'[1]70.02'!M445</f>
        <v>0</v>
      </c>
      <c r="O695" s="635"/>
    </row>
    <row r="696" spans="1:15" ht="12.75">
      <c r="A696" s="165"/>
      <c r="B696" s="736"/>
      <c r="C696" s="165" t="s">
        <v>245</v>
      </c>
      <c r="D696" s="639">
        <v>681</v>
      </c>
      <c r="E696" s="148" t="s">
        <v>246</v>
      </c>
      <c r="F696" s="649"/>
      <c r="G696" s="649">
        <f>SUM(H696:K696)</f>
        <v>0</v>
      </c>
      <c r="H696" s="649"/>
      <c r="I696" s="649"/>
      <c r="J696" s="649"/>
      <c r="K696" s="649"/>
      <c r="L696" s="650"/>
      <c r="M696" s="650"/>
      <c r="N696" s="650"/>
      <c r="O696" s="635"/>
    </row>
    <row r="697" spans="1:17" s="369" customFormat="1" ht="12.75">
      <c r="A697" s="770" t="s">
        <v>247</v>
      </c>
      <c r="B697" s="214"/>
      <c r="C697" s="145"/>
      <c r="D697" s="639">
        <v>682</v>
      </c>
      <c r="E697" s="214">
        <v>75</v>
      </c>
      <c r="F697" s="640">
        <f>'[1]70.02'!E446</f>
        <v>0</v>
      </c>
      <c r="G697" s="640">
        <f>SUM(H697:K697)</f>
        <v>0</v>
      </c>
      <c r="H697" s="640">
        <f>'[1]70.02'!G446</f>
        <v>0</v>
      </c>
      <c r="I697" s="640">
        <f>'[1]70.02'!H446</f>
        <v>0</v>
      </c>
      <c r="J697" s="640">
        <f>'[1]70.02'!I446</f>
        <v>0</v>
      </c>
      <c r="K697" s="640">
        <f>'[1]70.02'!J446</f>
        <v>0</v>
      </c>
      <c r="L697" s="641">
        <f>'[1]70.02'!K446</f>
        <v>0</v>
      </c>
      <c r="M697" s="641">
        <f>'[1]70.02'!L446</f>
        <v>0</v>
      </c>
      <c r="N697" s="641">
        <f>'[1]70.02'!M446</f>
        <v>0</v>
      </c>
      <c r="O697" s="635"/>
      <c r="P697" s="368"/>
      <c r="Q697" s="368"/>
    </row>
    <row r="698" spans="1:17" s="369" customFormat="1" ht="12.75">
      <c r="A698" s="145" t="s">
        <v>1388</v>
      </c>
      <c r="B698" s="736"/>
      <c r="C698" s="145"/>
      <c r="D698" s="639">
        <v>683</v>
      </c>
      <c r="E698" s="214">
        <v>81</v>
      </c>
      <c r="F698" s="640">
        <f aca="true" t="shared" si="284" ref="F698:N698">SUM(F699:F700)</f>
        <v>0</v>
      </c>
      <c r="G698" s="640">
        <f t="shared" si="284"/>
        <v>0</v>
      </c>
      <c r="H698" s="640">
        <f t="shared" si="284"/>
        <v>0</v>
      </c>
      <c r="I698" s="640">
        <f t="shared" si="284"/>
        <v>0</v>
      </c>
      <c r="J698" s="640">
        <f t="shared" si="284"/>
        <v>0</v>
      </c>
      <c r="K698" s="640">
        <f t="shared" si="284"/>
        <v>0</v>
      </c>
      <c r="L698" s="641">
        <f t="shared" si="284"/>
        <v>0</v>
      </c>
      <c r="M698" s="641">
        <f t="shared" si="284"/>
        <v>0</v>
      </c>
      <c r="N698" s="641">
        <f t="shared" si="284"/>
        <v>0</v>
      </c>
      <c r="O698" s="635"/>
      <c r="P698" s="368"/>
      <c r="Q698" s="368"/>
    </row>
    <row r="699" spans="1:17" s="369" customFormat="1" ht="12.75">
      <c r="A699" s="145"/>
      <c r="B699" s="145" t="s">
        <v>255</v>
      </c>
      <c r="C699" s="145"/>
      <c r="D699" s="639">
        <v>684</v>
      </c>
      <c r="E699" s="214" t="s">
        <v>256</v>
      </c>
      <c r="F699" s="640">
        <f>'[1]70.02'!E460</f>
        <v>0</v>
      </c>
      <c r="G699" s="640">
        <f>SUM(H699:K699)</f>
        <v>0</v>
      </c>
      <c r="H699" s="640">
        <f>'[1]70.02'!G460</f>
        <v>0</v>
      </c>
      <c r="I699" s="640">
        <f>'[1]70.02'!H460</f>
        <v>0</v>
      </c>
      <c r="J699" s="640">
        <f>'[1]70.02'!I460</f>
        <v>0</v>
      </c>
      <c r="K699" s="640">
        <f>'[1]70.02'!J460</f>
        <v>0</v>
      </c>
      <c r="L699" s="641">
        <f>'[1]70.02'!K460</f>
        <v>0</v>
      </c>
      <c r="M699" s="641">
        <f>'[1]70.02'!L460</f>
        <v>0</v>
      </c>
      <c r="N699" s="641">
        <f>'[1]70.02'!M460</f>
        <v>0</v>
      </c>
      <c r="O699" s="635"/>
      <c r="P699" s="368"/>
      <c r="Q699" s="368"/>
    </row>
    <row r="700" spans="1:17" s="369" customFormat="1" ht="12.75">
      <c r="A700" s="145"/>
      <c r="B700" s="145" t="s">
        <v>1389</v>
      </c>
      <c r="C700" s="145"/>
      <c r="D700" s="639">
        <v>685</v>
      </c>
      <c r="E700" s="214" t="s">
        <v>1390</v>
      </c>
      <c r="F700" s="640">
        <f>'[1]70.02'!E465</f>
        <v>0</v>
      </c>
      <c r="G700" s="640">
        <f>SUM(H700:K700)</f>
        <v>0</v>
      </c>
      <c r="H700" s="640">
        <f>'[1]70.02'!G465</f>
        <v>0</v>
      </c>
      <c r="I700" s="640">
        <f>'[1]70.02'!H465</f>
        <v>0</v>
      </c>
      <c r="J700" s="640">
        <f>'[1]70.02'!I465</f>
        <v>0</v>
      </c>
      <c r="K700" s="640">
        <f>'[1]70.02'!J465</f>
        <v>0</v>
      </c>
      <c r="L700" s="641">
        <f>'[1]70.02'!K465</f>
        <v>0</v>
      </c>
      <c r="M700" s="641">
        <f>'[1]70.02'!L465</f>
        <v>0</v>
      </c>
      <c r="N700" s="641">
        <f>'[1]70.02'!M465</f>
        <v>0</v>
      </c>
      <c r="O700" s="635"/>
      <c r="P700" s="368"/>
      <c r="Q700" s="368"/>
    </row>
    <row r="701" spans="1:17" s="369" customFormat="1" ht="12.75">
      <c r="A701" s="773" t="s">
        <v>259</v>
      </c>
      <c r="B701" s="773"/>
      <c r="C701" s="773"/>
      <c r="D701" s="639">
        <v>686</v>
      </c>
      <c r="E701" s="214">
        <v>84</v>
      </c>
      <c r="F701" s="640">
        <f aca="true" t="shared" si="285" ref="F701:N701">SUM(F702)</f>
        <v>0</v>
      </c>
      <c r="G701" s="640">
        <f t="shared" si="285"/>
        <v>0</v>
      </c>
      <c r="H701" s="640">
        <f t="shared" si="285"/>
        <v>0</v>
      </c>
      <c r="I701" s="640">
        <f t="shared" si="285"/>
        <v>0</v>
      </c>
      <c r="J701" s="640">
        <f t="shared" si="285"/>
        <v>0</v>
      </c>
      <c r="K701" s="640">
        <f t="shared" si="285"/>
        <v>0</v>
      </c>
      <c r="L701" s="641">
        <f t="shared" si="285"/>
        <v>0</v>
      </c>
      <c r="M701" s="641">
        <f t="shared" si="285"/>
        <v>0</v>
      </c>
      <c r="N701" s="641">
        <f t="shared" si="285"/>
        <v>0</v>
      </c>
      <c r="O701" s="635"/>
      <c r="P701" s="368"/>
      <c r="Q701" s="368"/>
    </row>
    <row r="702" spans="1:17" s="369" customFormat="1" ht="12.75">
      <c r="A702" s="774"/>
      <c r="B702" s="485" t="s">
        <v>260</v>
      </c>
      <c r="C702" s="145"/>
      <c r="D702" s="639">
        <v>687</v>
      </c>
      <c r="E702" s="148" t="s">
        <v>261</v>
      </c>
      <c r="F702" s="649">
        <f aca="true" t="shared" si="286" ref="F702:N702">SUM(F703:F704)</f>
        <v>0</v>
      </c>
      <c r="G702" s="649">
        <f t="shared" si="286"/>
        <v>0</v>
      </c>
      <c r="H702" s="649">
        <f t="shared" si="286"/>
        <v>0</v>
      </c>
      <c r="I702" s="649">
        <f t="shared" si="286"/>
        <v>0</v>
      </c>
      <c r="J702" s="649">
        <f t="shared" si="286"/>
        <v>0</v>
      </c>
      <c r="K702" s="649">
        <f t="shared" si="286"/>
        <v>0</v>
      </c>
      <c r="L702" s="650">
        <f t="shared" si="286"/>
        <v>0</v>
      </c>
      <c r="M702" s="650">
        <f t="shared" si="286"/>
        <v>0</v>
      </c>
      <c r="N702" s="650">
        <f t="shared" si="286"/>
        <v>0</v>
      </c>
      <c r="O702" s="635"/>
      <c r="P702" s="368"/>
      <c r="Q702" s="368"/>
    </row>
    <row r="703" spans="1:17" s="369" customFormat="1" ht="12.75">
      <c r="A703" s="774"/>
      <c r="B703" s="485"/>
      <c r="C703" s="775" t="s">
        <v>262</v>
      </c>
      <c r="D703" s="639">
        <v>688</v>
      </c>
      <c r="E703" s="148" t="s">
        <v>263</v>
      </c>
      <c r="F703" s="649">
        <f>'[1]70.02'!E474</f>
        <v>0</v>
      </c>
      <c r="G703" s="649">
        <f>SUM(H703:K703)</f>
        <v>0</v>
      </c>
      <c r="H703" s="776">
        <f>'[1]70.02'!G474</f>
        <v>0</v>
      </c>
      <c r="I703" s="776">
        <f>'[1]70.02'!H474</f>
        <v>0</v>
      </c>
      <c r="J703" s="776">
        <f>'[1]70.02'!I474</f>
        <v>0</v>
      </c>
      <c r="K703" s="776">
        <f>'[1]70.02'!J474</f>
        <v>0</v>
      </c>
      <c r="L703" s="777">
        <f>'[1]70.02'!K474</f>
        <v>0</v>
      </c>
      <c r="M703" s="777">
        <f>'[1]70.02'!L474</f>
        <v>0</v>
      </c>
      <c r="N703" s="777">
        <f>'[1]70.02'!M474</f>
        <v>0</v>
      </c>
      <c r="O703" s="635"/>
      <c r="P703" s="368"/>
      <c r="Q703" s="368"/>
    </row>
    <row r="704" spans="1:17" s="369" customFormat="1" ht="12.75">
      <c r="A704" s="774"/>
      <c r="B704" s="485"/>
      <c r="C704" s="775" t="s">
        <v>264</v>
      </c>
      <c r="D704" s="639">
        <v>689</v>
      </c>
      <c r="E704" s="148" t="s">
        <v>265</v>
      </c>
      <c r="F704" s="649">
        <f>'[1]70.02'!E475</f>
        <v>0</v>
      </c>
      <c r="G704" s="649">
        <f>SUM(H704:K704)</f>
        <v>0</v>
      </c>
      <c r="H704" s="776">
        <f>'[1]70.02'!G475</f>
        <v>0</v>
      </c>
      <c r="I704" s="776">
        <f>'[1]70.02'!H475</f>
        <v>0</v>
      </c>
      <c r="J704" s="776">
        <f>'[1]70.02'!I475</f>
        <v>0</v>
      </c>
      <c r="K704" s="776">
        <f>'[1]70.02'!J475</f>
        <v>0</v>
      </c>
      <c r="L704" s="777">
        <f>'[1]70.02'!K475</f>
        <v>0</v>
      </c>
      <c r="M704" s="777">
        <f>'[1]70.02'!L475</f>
        <v>0</v>
      </c>
      <c r="N704" s="777">
        <f>'[1]70.02'!M475</f>
        <v>0</v>
      </c>
      <c r="O704" s="635"/>
      <c r="P704" s="368"/>
      <c r="Q704" s="368"/>
    </row>
    <row r="705" spans="1:15" ht="12.75">
      <c r="A705" s="792" t="s">
        <v>903</v>
      </c>
      <c r="B705" s="792"/>
      <c r="C705" s="792"/>
      <c r="D705" s="639">
        <v>690</v>
      </c>
      <c r="E705" s="148"/>
      <c r="F705" s="649"/>
      <c r="G705" s="649"/>
      <c r="H705" s="649"/>
      <c r="I705" s="649"/>
      <c r="J705" s="649"/>
      <c r="K705" s="649"/>
      <c r="L705" s="650"/>
      <c r="M705" s="650"/>
      <c r="N705" s="650"/>
      <c r="O705" s="635"/>
    </row>
    <row r="706" spans="1:15" ht="12.75">
      <c r="A706" s="165"/>
      <c r="B706" s="165" t="s">
        <v>417</v>
      </c>
      <c r="C706" s="145"/>
      <c r="D706" s="639">
        <v>691</v>
      </c>
      <c r="E706" s="148" t="s">
        <v>418</v>
      </c>
      <c r="F706" s="649">
        <f aca="true" t="shared" si="287" ref="F706:N706">SUM(F707:F708)</f>
        <v>0</v>
      </c>
      <c r="G706" s="649">
        <f t="shared" si="287"/>
        <v>1050</v>
      </c>
      <c r="H706" s="649">
        <f t="shared" si="287"/>
        <v>1050</v>
      </c>
      <c r="I706" s="649">
        <f t="shared" si="287"/>
        <v>0</v>
      </c>
      <c r="J706" s="649">
        <f t="shared" si="287"/>
        <v>0</v>
      </c>
      <c r="K706" s="649">
        <f t="shared" si="287"/>
        <v>0</v>
      </c>
      <c r="L706" s="650">
        <f t="shared" si="287"/>
        <v>0</v>
      </c>
      <c r="M706" s="650">
        <f t="shared" si="287"/>
        <v>0</v>
      </c>
      <c r="N706" s="650">
        <f t="shared" si="287"/>
        <v>0</v>
      </c>
      <c r="O706" s="635"/>
    </row>
    <row r="707" spans="1:15" ht="12.75">
      <c r="A707" s="165"/>
      <c r="B707" s="165"/>
      <c r="C707" s="165" t="s">
        <v>1028</v>
      </c>
      <c r="D707" s="639">
        <v>692</v>
      </c>
      <c r="E707" s="148" t="s">
        <v>419</v>
      </c>
      <c r="F707" s="649"/>
      <c r="G707" s="649">
        <f>SUM(H707:K707)</f>
        <v>0</v>
      </c>
      <c r="H707" s="649"/>
      <c r="I707" s="649"/>
      <c r="J707" s="649"/>
      <c r="K707" s="649"/>
      <c r="L707" s="650"/>
      <c r="M707" s="650"/>
      <c r="N707" s="650"/>
      <c r="O707" s="635"/>
    </row>
    <row r="708" spans="1:15" ht="12.75" customHeight="1">
      <c r="A708" s="165"/>
      <c r="B708" s="165"/>
      <c r="C708" s="709" t="s">
        <v>1030</v>
      </c>
      <c r="D708" s="639">
        <v>693</v>
      </c>
      <c r="E708" s="148" t="s">
        <v>420</v>
      </c>
      <c r="F708" s="649"/>
      <c r="G708" s="649">
        <f>SUM(H708:K708)</f>
        <v>1050</v>
      </c>
      <c r="H708" s="649">
        <f>'[1]70.02 locuinte'!G12</f>
        <v>1050</v>
      </c>
      <c r="I708" s="649">
        <f>'[1]70.02 locuinte'!H12</f>
        <v>0</v>
      </c>
      <c r="J708" s="649">
        <f>'[1]70.02 locuinte'!I12</f>
        <v>0</v>
      </c>
      <c r="K708" s="649">
        <f>'[1]70.02 locuinte'!J12</f>
        <v>0</v>
      </c>
      <c r="L708" s="650">
        <f>'[1]70.02 locuinte'!K12</f>
        <v>0</v>
      </c>
      <c r="M708" s="650">
        <f>'[1]70.02 locuinte'!L12</f>
        <v>0</v>
      </c>
      <c r="N708" s="650">
        <f>'[1]70.02 locuinte'!M12</f>
        <v>0</v>
      </c>
      <c r="O708" s="635"/>
    </row>
    <row r="709" spans="1:15" ht="12.75">
      <c r="A709" s="165"/>
      <c r="B709" s="165" t="s">
        <v>421</v>
      </c>
      <c r="C709" s="165"/>
      <c r="D709" s="639">
        <v>694</v>
      </c>
      <c r="E709" s="148" t="s">
        <v>422</v>
      </c>
      <c r="F709" s="649">
        <f aca="true" t="shared" si="288" ref="F709:N709">SUM(F710:F711)</f>
        <v>0</v>
      </c>
      <c r="G709" s="649">
        <f t="shared" si="288"/>
        <v>0</v>
      </c>
      <c r="H709" s="649">
        <f t="shared" si="288"/>
        <v>0</v>
      </c>
      <c r="I709" s="649">
        <f t="shared" si="288"/>
        <v>0</v>
      </c>
      <c r="J709" s="649">
        <f t="shared" si="288"/>
        <v>0</v>
      </c>
      <c r="K709" s="649">
        <f t="shared" si="288"/>
        <v>0</v>
      </c>
      <c r="L709" s="650">
        <f t="shared" si="288"/>
        <v>0</v>
      </c>
      <c r="M709" s="650">
        <f t="shared" si="288"/>
        <v>0</v>
      </c>
      <c r="N709" s="650">
        <f t="shared" si="288"/>
        <v>0</v>
      </c>
      <c r="O709" s="635"/>
    </row>
    <row r="710" spans="1:15" ht="12.75">
      <c r="A710" s="165"/>
      <c r="B710" s="165"/>
      <c r="C710" s="165" t="s">
        <v>1034</v>
      </c>
      <c r="D710" s="639">
        <v>695</v>
      </c>
      <c r="E710" s="148" t="s">
        <v>423</v>
      </c>
      <c r="F710" s="649"/>
      <c r="G710" s="649">
        <f>SUM(H710:K710)</f>
        <v>0</v>
      </c>
      <c r="H710" s="649"/>
      <c r="I710" s="649"/>
      <c r="J710" s="649"/>
      <c r="K710" s="649"/>
      <c r="L710" s="650"/>
      <c r="M710" s="650"/>
      <c r="N710" s="650"/>
      <c r="O710" s="635"/>
    </row>
    <row r="711" spans="1:15" ht="12.75">
      <c r="A711" s="165"/>
      <c r="B711" s="165"/>
      <c r="C711" s="165" t="s">
        <v>1036</v>
      </c>
      <c r="D711" s="639">
        <v>696</v>
      </c>
      <c r="E711" s="148" t="s">
        <v>424</v>
      </c>
      <c r="F711" s="649"/>
      <c r="G711" s="649">
        <f>SUM(H711:K711)</f>
        <v>0</v>
      </c>
      <c r="H711" s="649"/>
      <c r="I711" s="649"/>
      <c r="J711" s="649"/>
      <c r="K711" s="649"/>
      <c r="L711" s="650"/>
      <c r="M711" s="650"/>
      <c r="N711" s="650"/>
      <c r="O711" s="635"/>
    </row>
    <row r="712" spans="1:15" ht="12.75">
      <c r="A712" s="165"/>
      <c r="B712" s="165" t="s">
        <v>1038</v>
      </c>
      <c r="C712" s="165"/>
      <c r="D712" s="639">
        <v>697</v>
      </c>
      <c r="E712" s="148" t="s">
        <v>425</v>
      </c>
      <c r="F712" s="649">
        <f>'[1]70.02 iluminat'!E12</f>
        <v>71</v>
      </c>
      <c r="G712" s="649">
        <f>SUM(H712:K712)</f>
        <v>3000</v>
      </c>
      <c r="H712" s="649">
        <f>'[1]70.02 iluminat'!G12</f>
        <v>3000</v>
      </c>
      <c r="I712" s="649">
        <f>'[1]70.02 iluminat'!H12</f>
        <v>0</v>
      </c>
      <c r="J712" s="649">
        <f>'[1]70.02 iluminat'!I12</f>
        <v>0</v>
      </c>
      <c r="K712" s="649">
        <f>'[1]70.02 iluminat'!J12</f>
        <v>0</v>
      </c>
      <c r="L712" s="650">
        <f>'[1]70.02 iluminat'!K12</f>
        <v>3895</v>
      </c>
      <c r="M712" s="650">
        <f>'[1]70.02 iluminat'!L12</f>
        <v>4050</v>
      </c>
      <c r="N712" s="650">
        <f>'[1]70.02 iluminat'!M12</f>
        <v>4252</v>
      </c>
      <c r="O712" s="635"/>
    </row>
    <row r="713" spans="1:15" ht="12.75">
      <c r="A713" s="165"/>
      <c r="B713" s="165" t="s">
        <v>1040</v>
      </c>
      <c r="C713" s="165"/>
      <c r="D713" s="639">
        <v>698</v>
      </c>
      <c r="E713" s="148" t="s">
        <v>426</v>
      </c>
      <c r="F713" s="649"/>
      <c r="G713" s="649">
        <f>SUM(H713:K713)</f>
        <v>0</v>
      </c>
      <c r="H713" s="649"/>
      <c r="I713" s="649"/>
      <c r="J713" s="649"/>
      <c r="K713" s="649"/>
      <c r="L713" s="650"/>
      <c r="M713" s="650"/>
      <c r="N713" s="650"/>
      <c r="O713" s="635"/>
    </row>
    <row r="714" spans="1:15" ht="12.75">
      <c r="A714" s="165"/>
      <c r="B714" s="165" t="s">
        <v>1042</v>
      </c>
      <c r="C714" s="145"/>
      <c r="D714" s="639">
        <v>699</v>
      </c>
      <c r="E714" s="148" t="s">
        <v>427</v>
      </c>
      <c r="F714" s="649">
        <f>'[1]70.02 alte serv.'!E12</f>
        <v>31</v>
      </c>
      <c r="G714" s="649">
        <f>SUM(H714:K714)</f>
        <v>10146</v>
      </c>
      <c r="H714" s="649">
        <f>'[1]70.02 alte serv.'!G12</f>
        <v>10146</v>
      </c>
      <c r="I714" s="649">
        <f>'[1]70.02 alte serv.'!H12</f>
        <v>0</v>
      </c>
      <c r="J714" s="649">
        <f>'[1]70.02 alte serv.'!I12</f>
        <v>0</v>
      </c>
      <c r="K714" s="649">
        <f>'[1]70.02 alte serv.'!J12</f>
        <v>0</v>
      </c>
      <c r="L714" s="650">
        <f>'[1]70.02 alte serv.'!K12</f>
        <v>9702</v>
      </c>
      <c r="M714" s="650">
        <f>'[1]70.02 alte serv.'!L12</f>
        <v>10067</v>
      </c>
      <c r="N714" s="650">
        <f>'[1]70.02 alte serv.'!M12</f>
        <v>10676</v>
      </c>
      <c r="O714" s="635"/>
    </row>
    <row r="715" spans="1:15" ht="12.75">
      <c r="A715" s="820"/>
      <c r="B715" s="820"/>
      <c r="C715" s="820"/>
      <c r="D715" s="639">
        <v>700</v>
      </c>
      <c r="E715" s="148"/>
      <c r="F715" s="649"/>
      <c r="G715" s="649"/>
      <c r="H715" s="649"/>
      <c r="I715" s="649"/>
      <c r="J715" s="649"/>
      <c r="K715" s="649"/>
      <c r="L715" s="650"/>
      <c r="M715" s="650"/>
      <c r="N715" s="650"/>
      <c r="O715" s="635"/>
    </row>
    <row r="716" spans="1:17" s="369" customFormat="1" ht="19.5" customHeight="1">
      <c r="A716" s="812" t="s">
        <v>428</v>
      </c>
      <c r="B716" s="811"/>
      <c r="C716" s="811"/>
      <c r="D716" s="639">
        <v>701</v>
      </c>
      <c r="E716" s="749" t="s">
        <v>429</v>
      </c>
      <c r="F716" s="633">
        <f>SUM(F754,F755,F758)</f>
        <v>325</v>
      </c>
      <c r="G716" s="633">
        <f>SUM(G755,G758)</f>
        <v>3425</v>
      </c>
      <c r="H716" s="633">
        <f aca="true" t="shared" si="289" ref="H716:N716">SUM(H754,H755,H758)</f>
        <v>3425</v>
      </c>
      <c r="I716" s="633">
        <f t="shared" si="289"/>
        <v>0</v>
      </c>
      <c r="J716" s="633">
        <f t="shared" si="289"/>
        <v>0</v>
      </c>
      <c r="K716" s="633">
        <f t="shared" si="289"/>
        <v>0</v>
      </c>
      <c r="L716" s="634">
        <f t="shared" si="289"/>
        <v>4108</v>
      </c>
      <c r="M716" s="634">
        <f t="shared" si="289"/>
        <v>4232</v>
      </c>
      <c r="N716" s="634">
        <f t="shared" si="289"/>
        <v>4545</v>
      </c>
      <c r="O716" s="635"/>
      <c r="P716" s="368"/>
      <c r="Q716" s="368"/>
    </row>
    <row r="717" spans="1:17" s="369" customFormat="1" ht="12.75">
      <c r="A717" s="771" t="s">
        <v>677</v>
      </c>
      <c r="B717" s="785"/>
      <c r="C717" s="785"/>
      <c r="D717" s="639">
        <v>702</v>
      </c>
      <c r="E717" s="642" t="s">
        <v>714</v>
      </c>
      <c r="F717" s="643">
        <f aca="true" t="shared" si="290" ref="F717:N717">SUM(F718:F720,F723,F728)</f>
        <v>325</v>
      </c>
      <c r="G717" s="640">
        <f t="shared" si="290"/>
        <v>3300</v>
      </c>
      <c r="H717" s="640">
        <f t="shared" si="290"/>
        <v>3300</v>
      </c>
      <c r="I717" s="640">
        <f t="shared" si="290"/>
        <v>0</v>
      </c>
      <c r="J717" s="640">
        <f t="shared" si="290"/>
        <v>0</v>
      </c>
      <c r="K717" s="640">
        <f t="shared" si="290"/>
        <v>0</v>
      </c>
      <c r="L717" s="641">
        <f t="shared" si="290"/>
        <v>4108</v>
      </c>
      <c r="M717" s="641">
        <f t="shared" si="290"/>
        <v>4232</v>
      </c>
      <c r="N717" s="641">
        <f t="shared" si="290"/>
        <v>4545</v>
      </c>
      <c r="O717" s="635"/>
      <c r="P717" s="368"/>
      <c r="Q717" s="368"/>
    </row>
    <row r="718" spans="1:17" s="369" customFormat="1" ht="12.75">
      <c r="A718" s="145" t="s">
        <v>1378</v>
      </c>
      <c r="B718" s="786"/>
      <c r="C718" s="786"/>
      <c r="D718" s="639">
        <v>703</v>
      </c>
      <c r="E718" s="642">
        <v>10</v>
      </c>
      <c r="F718" s="643">
        <f>'[1]74.02'!E14</f>
        <v>0</v>
      </c>
      <c r="G718" s="640">
        <f>SUM(H718:K718)</f>
        <v>0</v>
      </c>
      <c r="H718" s="640">
        <f>'[1]74.02'!G14</f>
        <v>0</v>
      </c>
      <c r="I718" s="640">
        <f>'[1]74.02'!H14</f>
        <v>0</v>
      </c>
      <c r="J718" s="640">
        <f>'[1]74.02'!I14</f>
        <v>0</v>
      </c>
      <c r="K718" s="640">
        <f>'[1]74.02'!J14</f>
        <v>0</v>
      </c>
      <c r="L718" s="641">
        <f>'[1]74.02'!K14</f>
        <v>0</v>
      </c>
      <c r="M718" s="641">
        <f>'[1]74.02'!L14</f>
        <v>0</v>
      </c>
      <c r="N718" s="641">
        <f>'[1]74.02'!M14</f>
        <v>0</v>
      </c>
      <c r="O718" s="635"/>
      <c r="P718" s="368"/>
      <c r="Q718" s="368"/>
    </row>
    <row r="719" spans="1:17" s="369" customFormat="1" ht="12.75">
      <c r="A719" s="145" t="s">
        <v>1379</v>
      </c>
      <c r="B719" s="786"/>
      <c r="C719" s="786"/>
      <c r="D719" s="639">
        <v>704</v>
      </c>
      <c r="E719" s="214">
        <v>20</v>
      </c>
      <c r="F719" s="640">
        <f>'[1]74.02'!E49</f>
        <v>325</v>
      </c>
      <c r="G719" s="640">
        <f>SUM(H719:K719)</f>
        <v>3300</v>
      </c>
      <c r="H719" s="640">
        <f>'[1]74.02'!G49</f>
        <v>3300</v>
      </c>
      <c r="I719" s="640">
        <f>'[1]74.02'!H49</f>
        <v>0</v>
      </c>
      <c r="J719" s="640">
        <f>'[1]74.02'!I49</f>
        <v>0</v>
      </c>
      <c r="K719" s="640">
        <f>'[1]74.02'!J49</f>
        <v>0</v>
      </c>
      <c r="L719" s="641">
        <f>'[1]74.02'!K49</f>
        <v>4108</v>
      </c>
      <c r="M719" s="641">
        <f>'[1]74.02'!L49</f>
        <v>4232</v>
      </c>
      <c r="N719" s="641">
        <f>'[1]74.02'!M49</f>
        <v>4545</v>
      </c>
      <c r="O719" s="635"/>
      <c r="P719" s="368"/>
      <c r="Q719" s="368"/>
    </row>
    <row r="720" spans="1:17" s="369" customFormat="1" ht="12.75">
      <c r="A720" s="736" t="s">
        <v>170</v>
      </c>
      <c r="B720" s="145"/>
      <c r="C720" s="785"/>
      <c r="D720" s="639">
        <v>705</v>
      </c>
      <c r="E720" s="642" t="s">
        <v>813</v>
      </c>
      <c r="F720" s="643">
        <f aca="true" t="shared" si="291" ref="F720:N721">SUM(F721)</f>
        <v>0</v>
      </c>
      <c r="G720" s="640">
        <f t="shared" si="291"/>
        <v>0</v>
      </c>
      <c r="H720" s="640">
        <f t="shared" si="291"/>
        <v>0</v>
      </c>
      <c r="I720" s="640">
        <f t="shared" si="291"/>
        <v>0</v>
      </c>
      <c r="J720" s="640">
        <f t="shared" si="291"/>
        <v>0</v>
      </c>
      <c r="K720" s="640">
        <f t="shared" si="291"/>
        <v>0</v>
      </c>
      <c r="L720" s="641">
        <f t="shared" si="291"/>
        <v>0</v>
      </c>
      <c r="M720" s="641">
        <f t="shared" si="291"/>
        <v>0</v>
      </c>
      <c r="N720" s="641">
        <f t="shared" si="291"/>
        <v>0</v>
      </c>
      <c r="O720" s="635"/>
      <c r="P720" s="368"/>
      <c r="Q720" s="368"/>
    </row>
    <row r="721" spans="1:17" s="369" customFormat="1" ht="12.75">
      <c r="A721" s="736" t="s">
        <v>1412</v>
      </c>
      <c r="B721" s="145"/>
      <c r="C721" s="785"/>
      <c r="D721" s="639">
        <v>706</v>
      </c>
      <c r="E721" s="214" t="s">
        <v>1413</v>
      </c>
      <c r="F721" s="640">
        <f t="shared" si="291"/>
        <v>0</v>
      </c>
      <c r="G721" s="640">
        <f t="shared" si="291"/>
        <v>0</v>
      </c>
      <c r="H721" s="640">
        <f t="shared" si="291"/>
        <v>0</v>
      </c>
      <c r="I721" s="640">
        <f t="shared" si="291"/>
        <v>0</v>
      </c>
      <c r="J721" s="640">
        <f t="shared" si="291"/>
        <v>0</v>
      </c>
      <c r="K721" s="640">
        <f t="shared" si="291"/>
        <v>0</v>
      </c>
      <c r="L721" s="641">
        <f t="shared" si="291"/>
        <v>0</v>
      </c>
      <c r="M721" s="641">
        <f t="shared" si="291"/>
        <v>0</v>
      </c>
      <c r="N721" s="641">
        <f t="shared" si="291"/>
        <v>0</v>
      </c>
      <c r="O721" s="635"/>
      <c r="P721" s="368"/>
      <c r="Q721" s="368"/>
    </row>
    <row r="722" spans="1:15" ht="12.75">
      <c r="A722" s="148"/>
      <c r="B722" s="148" t="s">
        <v>273</v>
      </c>
      <c r="C722" s="802"/>
      <c r="D722" s="639">
        <v>707</v>
      </c>
      <c r="E722" s="148" t="s">
        <v>1415</v>
      </c>
      <c r="F722" s="649">
        <f>'[1]74.02'!E155</f>
        <v>0</v>
      </c>
      <c r="G722" s="649">
        <f>SUM(H722:K722)</f>
        <v>0</v>
      </c>
      <c r="H722" s="649">
        <f>'[1]74.02'!G155</f>
        <v>0</v>
      </c>
      <c r="I722" s="649">
        <f>'[1]74.02'!H155</f>
        <v>0</v>
      </c>
      <c r="J722" s="649">
        <f>'[1]74.02'!I155</f>
        <v>0</v>
      </c>
      <c r="K722" s="649">
        <f>'[1]74.02'!J155</f>
        <v>0</v>
      </c>
      <c r="L722" s="650">
        <f>'[1]74.02'!K155</f>
        <v>0</v>
      </c>
      <c r="M722" s="650">
        <f>'[1]74.02'!L155</f>
        <v>0</v>
      </c>
      <c r="N722" s="650">
        <f>'[1]74.02'!M155</f>
        <v>0</v>
      </c>
      <c r="O722" s="635"/>
    </row>
    <row r="723" spans="1:17" s="369" customFormat="1" ht="12.75">
      <c r="A723" s="736" t="s">
        <v>186</v>
      </c>
      <c r="B723" s="736"/>
      <c r="C723" s="814"/>
      <c r="D723" s="639">
        <v>708</v>
      </c>
      <c r="E723" s="642" t="s">
        <v>818</v>
      </c>
      <c r="F723" s="643">
        <f aca="true" t="shared" si="292" ref="F723:N723">SUM(F724)</f>
        <v>0</v>
      </c>
      <c r="G723" s="640">
        <f t="shared" si="292"/>
        <v>0</v>
      </c>
      <c r="H723" s="640">
        <f t="shared" si="292"/>
        <v>0</v>
      </c>
      <c r="I723" s="640">
        <f t="shared" si="292"/>
        <v>0</v>
      </c>
      <c r="J723" s="640">
        <f t="shared" si="292"/>
        <v>0</v>
      </c>
      <c r="K723" s="640">
        <f t="shared" si="292"/>
        <v>0</v>
      </c>
      <c r="L723" s="641">
        <f t="shared" si="292"/>
        <v>0</v>
      </c>
      <c r="M723" s="641">
        <f t="shared" si="292"/>
        <v>0</v>
      </c>
      <c r="N723" s="641">
        <f t="shared" si="292"/>
        <v>0</v>
      </c>
      <c r="O723" s="635"/>
      <c r="P723" s="368"/>
      <c r="Q723" s="368"/>
    </row>
    <row r="724" spans="1:17" s="369" customFormat="1" ht="12.75">
      <c r="A724" s="214"/>
      <c r="B724" s="736" t="s">
        <v>187</v>
      </c>
      <c r="C724" s="815"/>
      <c r="D724" s="639">
        <v>709</v>
      </c>
      <c r="E724" s="642" t="s">
        <v>1418</v>
      </c>
      <c r="F724" s="643">
        <f aca="true" t="shared" si="293" ref="F724:N724">SUM(F725:F727)</f>
        <v>0</v>
      </c>
      <c r="G724" s="640">
        <f t="shared" si="293"/>
        <v>0</v>
      </c>
      <c r="H724" s="640">
        <f t="shared" si="293"/>
        <v>0</v>
      </c>
      <c r="I724" s="640">
        <f t="shared" si="293"/>
        <v>0</v>
      </c>
      <c r="J724" s="640">
        <f t="shared" si="293"/>
        <v>0</v>
      </c>
      <c r="K724" s="640">
        <f t="shared" si="293"/>
        <v>0</v>
      </c>
      <c r="L724" s="641">
        <f t="shared" si="293"/>
        <v>0</v>
      </c>
      <c r="M724" s="641">
        <f t="shared" si="293"/>
        <v>0</v>
      </c>
      <c r="N724" s="641">
        <f t="shared" si="293"/>
        <v>0</v>
      </c>
      <c r="O724" s="635"/>
      <c r="P724" s="368"/>
      <c r="Q724" s="368"/>
    </row>
    <row r="725" spans="1:15" ht="12.75">
      <c r="A725" s="736"/>
      <c r="B725" s="165"/>
      <c r="C725" s="165" t="s">
        <v>430</v>
      </c>
      <c r="D725" s="639">
        <v>710</v>
      </c>
      <c r="E725" s="148" t="s">
        <v>1420</v>
      </c>
      <c r="F725" s="649">
        <f>'[1]74.02'!E239</f>
        <v>0</v>
      </c>
      <c r="G725" s="649">
        <f>SUM(H725:K725)</f>
        <v>0</v>
      </c>
      <c r="H725" s="649">
        <f>'[1]74.02'!G239</f>
        <v>0</v>
      </c>
      <c r="I725" s="649">
        <f>'[1]74.02'!H239</f>
        <v>0</v>
      </c>
      <c r="J725" s="649">
        <f>'[1]74.02'!I239</f>
        <v>0</v>
      </c>
      <c r="K725" s="649">
        <f>'[1]74.02'!J239</f>
        <v>0</v>
      </c>
      <c r="L725" s="650">
        <f>'[1]74.02'!K239</f>
        <v>0</v>
      </c>
      <c r="M725" s="650">
        <f>'[1]74.02'!L239</f>
        <v>0</v>
      </c>
      <c r="N725" s="650">
        <f>'[1]74.02'!M239</f>
        <v>0</v>
      </c>
      <c r="O725" s="635"/>
    </row>
    <row r="726" spans="1:15" ht="12.75">
      <c r="A726" s="736"/>
      <c r="B726" s="165"/>
      <c r="C726" s="165" t="s">
        <v>415</v>
      </c>
      <c r="D726" s="639">
        <v>711</v>
      </c>
      <c r="E726" s="148" t="s">
        <v>192</v>
      </c>
      <c r="F726" s="649">
        <f>'[1]74.02'!E243</f>
        <v>0</v>
      </c>
      <c r="G726" s="649">
        <f>SUM(H726:K726)</f>
        <v>0</v>
      </c>
      <c r="H726" s="649">
        <f>'[1]74.02'!G243</f>
        <v>0</v>
      </c>
      <c r="I726" s="649">
        <f>'[1]74.02'!H243</f>
        <v>0</v>
      </c>
      <c r="J726" s="649">
        <f>'[1]74.02'!I243</f>
        <v>0</v>
      </c>
      <c r="K726" s="649">
        <f>'[1]74.02'!J243</f>
        <v>0</v>
      </c>
      <c r="L726" s="650">
        <f>'[1]74.02'!K243</f>
        <v>0</v>
      </c>
      <c r="M726" s="650">
        <f>'[1]74.02'!L243</f>
        <v>0</v>
      </c>
      <c r="N726" s="650">
        <f>'[1]74.02'!M243</f>
        <v>0</v>
      </c>
      <c r="O726" s="635"/>
    </row>
    <row r="727" spans="1:15" ht="12.75">
      <c r="A727" s="148"/>
      <c r="B727" s="148"/>
      <c r="C727" s="148" t="s">
        <v>196</v>
      </c>
      <c r="D727" s="639">
        <v>712</v>
      </c>
      <c r="E727" s="674" t="s">
        <v>1530</v>
      </c>
      <c r="F727" s="648">
        <f>'[1]74.02'!E249</f>
        <v>0</v>
      </c>
      <c r="G727" s="649">
        <f>SUM(H727:K727)</f>
        <v>0</v>
      </c>
      <c r="H727" s="649">
        <f>'[1]74.02'!G249</f>
        <v>0</v>
      </c>
      <c r="I727" s="649">
        <f>'[1]74.02'!H249</f>
        <v>0</v>
      </c>
      <c r="J727" s="649">
        <f>'[1]74.02'!I249</f>
        <v>0</v>
      </c>
      <c r="K727" s="649">
        <f>'[1]74.02'!J249</f>
        <v>0</v>
      </c>
      <c r="L727" s="650">
        <f>'[1]74.02'!K249</f>
        <v>0</v>
      </c>
      <c r="M727" s="650">
        <f>'[1]74.02'!L249</f>
        <v>0</v>
      </c>
      <c r="N727" s="650">
        <f>'[1]74.02'!M249</f>
        <v>0</v>
      </c>
      <c r="O727" s="635"/>
    </row>
    <row r="728" spans="1:15" ht="12.75">
      <c r="A728" s="148"/>
      <c r="B728" s="736" t="s">
        <v>199</v>
      </c>
      <c r="C728" s="148"/>
      <c r="D728" s="639">
        <v>713</v>
      </c>
      <c r="E728" s="816">
        <v>56</v>
      </c>
      <c r="F728" s="817">
        <f aca="true" t="shared" si="294" ref="F728:N728">SUM(F729)</f>
        <v>0</v>
      </c>
      <c r="G728" s="655">
        <f t="shared" si="294"/>
        <v>0</v>
      </c>
      <c r="H728" s="655">
        <f t="shared" si="294"/>
        <v>0</v>
      </c>
      <c r="I728" s="655">
        <f t="shared" si="294"/>
        <v>0</v>
      </c>
      <c r="J728" s="655">
        <f t="shared" si="294"/>
        <v>0</v>
      </c>
      <c r="K728" s="655">
        <f t="shared" si="294"/>
        <v>0</v>
      </c>
      <c r="L728" s="656">
        <f t="shared" si="294"/>
        <v>0</v>
      </c>
      <c r="M728" s="656">
        <f t="shared" si="294"/>
        <v>0</v>
      </c>
      <c r="N728" s="656">
        <f t="shared" si="294"/>
        <v>0</v>
      </c>
      <c r="O728" s="635"/>
    </row>
    <row r="729" spans="1:15" ht="12.75">
      <c r="A729" s="148"/>
      <c r="B729" s="148"/>
      <c r="C729" s="757" t="s">
        <v>1265</v>
      </c>
      <c r="D729" s="639">
        <v>714</v>
      </c>
      <c r="E729" s="141" t="s">
        <v>1266</v>
      </c>
      <c r="F729" s="655">
        <f aca="true" t="shared" si="295" ref="F729:N729">SUM(F730:F732)</f>
        <v>0</v>
      </c>
      <c r="G729" s="655">
        <f t="shared" si="295"/>
        <v>0</v>
      </c>
      <c r="H729" s="655">
        <f t="shared" si="295"/>
        <v>0</v>
      </c>
      <c r="I729" s="655">
        <f t="shared" si="295"/>
        <v>0</v>
      </c>
      <c r="J729" s="655">
        <f t="shared" si="295"/>
        <v>0</v>
      </c>
      <c r="K729" s="655">
        <f t="shared" si="295"/>
        <v>0</v>
      </c>
      <c r="L729" s="656">
        <f t="shared" si="295"/>
        <v>0</v>
      </c>
      <c r="M729" s="656">
        <f t="shared" si="295"/>
        <v>0</v>
      </c>
      <c r="N729" s="656">
        <f t="shared" si="295"/>
        <v>0</v>
      </c>
      <c r="O729" s="635"/>
    </row>
    <row r="730" spans="1:15" ht="12.75">
      <c r="A730" s="148"/>
      <c r="B730" s="148"/>
      <c r="C730" s="758" t="s">
        <v>1267</v>
      </c>
      <c r="D730" s="639">
        <v>715</v>
      </c>
      <c r="E730" s="155" t="s">
        <v>1268</v>
      </c>
      <c r="F730" s="660">
        <f>'[1]74.02'!E295</f>
        <v>0</v>
      </c>
      <c r="G730" s="649">
        <f>SUM(H730:K730)</f>
        <v>0</v>
      </c>
      <c r="H730" s="649">
        <f>'[1]74.02'!G295</f>
        <v>0</v>
      </c>
      <c r="I730" s="649">
        <f>'[1]74.02'!H295</f>
        <v>0</v>
      </c>
      <c r="J730" s="649">
        <f>'[1]74.02'!I295</f>
        <v>0</v>
      </c>
      <c r="K730" s="649">
        <f>'[1]74.02'!J295</f>
        <v>0</v>
      </c>
      <c r="L730" s="650">
        <f>'[1]74.02'!K295</f>
        <v>0</v>
      </c>
      <c r="M730" s="650">
        <f>'[1]74.02'!L295</f>
        <v>0</v>
      </c>
      <c r="N730" s="650">
        <f>'[1]74.02'!M295</f>
        <v>0</v>
      </c>
      <c r="O730" s="635"/>
    </row>
    <row r="731" spans="1:15" ht="12.75">
      <c r="A731" s="148"/>
      <c r="B731" s="148"/>
      <c r="C731" s="165" t="s">
        <v>1269</v>
      </c>
      <c r="D731" s="639">
        <v>716</v>
      </c>
      <c r="E731" s="155" t="s">
        <v>1270</v>
      </c>
      <c r="F731" s="660">
        <f>'[1]74.02'!E296</f>
        <v>0</v>
      </c>
      <c r="G731" s="649">
        <f>SUM(H731:K731)</f>
        <v>0</v>
      </c>
      <c r="H731" s="649">
        <f>'[1]74.02'!G296</f>
        <v>0</v>
      </c>
      <c r="I731" s="649">
        <f>'[1]74.02'!H296</f>
        <v>0</v>
      </c>
      <c r="J731" s="649">
        <f>'[1]74.02'!I296</f>
        <v>0</v>
      </c>
      <c r="K731" s="649">
        <f>'[1]74.02'!J296</f>
        <v>0</v>
      </c>
      <c r="L731" s="650">
        <f>'[1]74.02'!K296</f>
        <v>0</v>
      </c>
      <c r="M731" s="650">
        <f>'[1]74.02'!L296</f>
        <v>0</v>
      </c>
      <c r="N731" s="650">
        <f>'[1]74.02'!M296</f>
        <v>0</v>
      </c>
      <c r="O731" s="635"/>
    </row>
    <row r="732" spans="1:15" ht="12.75">
      <c r="A732" s="148"/>
      <c r="B732" s="148"/>
      <c r="C732" s="165" t="s">
        <v>1271</v>
      </c>
      <c r="D732" s="639">
        <v>717</v>
      </c>
      <c r="E732" s="155" t="s">
        <v>1272</v>
      </c>
      <c r="F732" s="660">
        <f>'[1]74.02'!E297</f>
        <v>0</v>
      </c>
      <c r="G732" s="649">
        <f>SUM(H732:K732)</f>
        <v>0</v>
      </c>
      <c r="H732" s="649">
        <f>'[1]74.02'!G297</f>
        <v>0</v>
      </c>
      <c r="I732" s="649">
        <f>'[1]74.02'!H297</f>
        <v>0</v>
      </c>
      <c r="J732" s="649">
        <f>'[1]74.02'!I297</f>
        <v>0</v>
      </c>
      <c r="K732" s="649">
        <f>'[1]74.02'!J297</f>
        <v>0</v>
      </c>
      <c r="L732" s="650">
        <f>'[1]74.02'!K297</f>
        <v>0</v>
      </c>
      <c r="M732" s="650">
        <f>'[1]74.02'!L297</f>
        <v>0</v>
      </c>
      <c r="N732" s="650">
        <f>'[1]74.02'!M297</f>
        <v>0</v>
      </c>
      <c r="O732" s="635"/>
    </row>
    <row r="733" spans="1:17" s="369" customFormat="1" ht="12.75">
      <c r="A733" s="770" t="s">
        <v>355</v>
      </c>
      <c r="B733" s="785"/>
      <c r="C733" s="826"/>
      <c r="D733" s="639">
        <v>718</v>
      </c>
      <c r="E733" s="214">
        <v>70</v>
      </c>
      <c r="F733" s="640">
        <f aca="true" t="shared" si="296" ref="F733:N733">SUM(F734,F741)</f>
        <v>0</v>
      </c>
      <c r="G733" s="640">
        <f t="shared" si="296"/>
        <v>125</v>
      </c>
      <c r="H733" s="640">
        <f t="shared" si="296"/>
        <v>125</v>
      </c>
      <c r="I733" s="640">
        <f t="shared" si="296"/>
        <v>0</v>
      </c>
      <c r="J733" s="640">
        <f t="shared" si="296"/>
        <v>0</v>
      </c>
      <c r="K733" s="640">
        <f t="shared" si="296"/>
        <v>0</v>
      </c>
      <c r="L733" s="641">
        <f t="shared" si="296"/>
        <v>0</v>
      </c>
      <c r="M733" s="641">
        <f t="shared" si="296"/>
        <v>0</v>
      </c>
      <c r="N733" s="641">
        <f t="shared" si="296"/>
        <v>0</v>
      </c>
      <c r="O733" s="635"/>
      <c r="P733" s="368"/>
      <c r="Q733" s="368"/>
    </row>
    <row r="734" spans="1:17" s="369" customFormat="1" ht="12.75">
      <c r="A734" s="684" t="s">
        <v>1384</v>
      </c>
      <c r="B734" s="736"/>
      <c r="C734" s="785"/>
      <c r="D734" s="639">
        <v>719</v>
      </c>
      <c r="E734" s="214">
        <v>71</v>
      </c>
      <c r="F734" s="640">
        <f aca="true" t="shared" si="297" ref="F734:N734">SUM(F735,F740)</f>
        <v>0</v>
      </c>
      <c r="G734" s="640">
        <f t="shared" si="297"/>
        <v>125</v>
      </c>
      <c r="H734" s="640">
        <f t="shared" si="297"/>
        <v>125</v>
      </c>
      <c r="I734" s="640">
        <f t="shared" si="297"/>
        <v>0</v>
      </c>
      <c r="J734" s="640">
        <f t="shared" si="297"/>
        <v>0</v>
      </c>
      <c r="K734" s="640">
        <f t="shared" si="297"/>
        <v>0</v>
      </c>
      <c r="L734" s="641">
        <f t="shared" si="297"/>
        <v>0</v>
      </c>
      <c r="M734" s="641">
        <f t="shared" si="297"/>
        <v>0</v>
      </c>
      <c r="N734" s="641">
        <f t="shared" si="297"/>
        <v>0</v>
      </c>
      <c r="O734" s="635"/>
      <c r="P734" s="368"/>
      <c r="Q734" s="368"/>
    </row>
    <row r="735" spans="1:17" s="369" customFormat="1" ht="12.75">
      <c r="A735" s="214"/>
      <c r="B735" s="736" t="s">
        <v>1395</v>
      </c>
      <c r="C735" s="785"/>
      <c r="D735" s="639">
        <v>720</v>
      </c>
      <c r="E735" s="214" t="s">
        <v>1254</v>
      </c>
      <c r="F735" s="640">
        <f aca="true" t="shared" si="298" ref="F735:N735">SUM(F736:F739)</f>
        <v>0</v>
      </c>
      <c r="G735" s="640">
        <f t="shared" si="298"/>
        <v>125</v>
      </c>
      <c r="H735" s="640">
        <f t="shared" si="298"/>
        <v>125</v>
      </c>
      <c r="I735" s="640">
        <f t="shared" si="298"/>
        <v>0</v>
      </c>
      <c r="J735" s="640">
        <f t="shared" si="298"/>
        <v>0</v>
      </c>
      <c r="K735" s="640">
        <f t="shared" si="298"/>
        <v>0</v>
      </c>
      <c r="L735" s="641">
        <f t="shared" si="298"/>
        <v>0</v>
      </c>
      <c r="M735" s="641">
        <f t="shared" si="298"/>
        <v>0</v>
      </c>
      <c r="N735" s="641">
        <f t="shared" si="298"/>
        <v>0</v>
      </c>
      <c r="O735" s="635"/>
      <c r="P735" s="368"/>
      <c r="Q735" s="368"/>
    </row>
    <row r="736" spans="1:15" ht="12.75">
      <c r="A736" s="148"/>
      <c r="B736" s="736"/>
      <c r="C736" s="164" t="s">
        <v>1255</v>
      </c>
      <c r="D736" s="639">
        <v>721</v>
      </c>
      <c r="E736" s="165" t="s">
        <v>1256</v>
      </c>
      <c r="F736" s="722">
        <f>'[1]74.02'!E436</f>
        <v>0</v>
      </c>
      <c r="G736" s="649">
        <f>SUM(H736:K736)</f>
        <v>125</v>
      </c>
      <c r="H736" s="649">
        <f>'[1]74.02'!G436</f>
        <v>125</v>
      </c>
      <c r="I736" s="649">
        <f>'[1]74.02'!H436</f>
        <v>0</v>
      </c>
      <c r="J736" s="649">
        <f>'[1]74.02'!I436</f>
        <v>0</v>
      </c>
      <c r="K736" s="649">
        <f>'[1]74.02'!J436</f>
        <v>0</v>
      </c>
      <c r="L736" s="650">
        <f>'[1]74.02'!K436</f>
        <v>0</v>
      </c>
      <c r="M736" s="650">
        <f>'[1]74.02'!L436</f>
        <v>0</v>
      </c>
      <c r="N736" s="650">
        <f>'[1]74.02'!M436</f>
        <v>0</v>
      </c>
      <c r="O736" s="635"/>
    </row>
    <row r="737" spans="1:15" ht="17.25" customHeight="1">
      <c r="A737" s="148"/>
      <c r="B737" s="736"/>
      <c r="C737" s="709" t="s">
        <v>1257</v>
      </c>
      <c r="D737" s="639">
        <v>722</v>
      </c>
      <c r="E737" s="165" t="s">
        <v>1258</v>
      </c>
      <c r="F737" s="722">
        <f>'[1]74.02'!E437</f>
        <v>0</v>
      </c>
      <c r="G737" s="649">
        <f>SUM(H737:K737)</f>
        <v>0</v>
      </c>
      <c r="H737" s="649">
        <f>'[1]74.02'!G437</f>
        <v>0</v>
      </c>
      <c r="I737" s="649">
        <f>'[1]74.02'!H437</f>
        <v>0</v>
      </c>
      <c r="J737" s="649">
        <f>'[1]74.02'!I437</f>
        <v>0</v>
      </c>
      <c r="K737" s="649">
        <f>'[1]74.02'!J437</f>
        <v>0</v>
      </c>
      <c r="L737" s="650">
        <f>'[1]74.02'!K437</f>
        <v>0</v>
      </c>
      <c r="M737" s="650">
        <f>'[1]74.02'!L437</f>
        <v>0</v>
      </c>
      <c r="N737" s="650">
        <f>'[1]74.02'!M437</f>
        <v>0</v>
      </c>
      <c r="O737" s="635"/>
    </row>
    <row r="738" spans="1:15" ht="12.75">
      <c r="A738" s="148"/>
      <c r="B738" s="736"/>
      <c r="C738" s="165" t="s">
        <v>1259</v>
      </c>
      <c r="D738" s="639">
        <v>723</v>
      </c>
      <c r="E738" s="165" t="s">
        <v>1260</v>
      </c>
      <c r="F738" s="722">
        <f>'[1]74.02'!E438</f>
        <v>0</v>
      </c>
      <c r="G738" s="649">
        <f>SUM(H738:K738)</f>
        <v>0</v>
      </c>
      <c r="H738" s="649">
        <f>'[1]74.02'!G438</f>
        <v>0</v>
      </c>
      <c r="I738" s="649">
        <f>'[1]74.02'!H438</f>
        <v>0</v>
      </c>
      <c r="J738" s="649">
        <f>'[1]74.02'!I438</f>
        <v>0</v>
      </c>
      <c r="K738" s="649">
        <f>'[1]74.02'!J438</f>
        <v>0</v>
      </c>
      <c r="L738" s="650">
        <f>'[1]74.02'!K438</f>
        <v>0</v>
      </c>
      <c r="M738" s="650">
        <f>'[1]74.02'!L438</f>
        <v>0</v>
      </c>
      <c r="N738" s="650">
        <f>'[1]74.02'!M438</f>
        <v>0</v>
      </c>
      <c r="O738" s="635"/>
    </row>
    <row r="739" spans="1:15" ht="12.75">
      <c r="A739" s="148"/>
      <c r="B739" s="736"/>
      <c r="C739" s="165" t="s">
        <v>1261</v>
      </c>
      <c r="D739" s="639">
        <v>724</v>
      </c>
      <c r="E739" s="165" t="s">
        <v>1262</v>
      </c>
      <c r="F739" s="722">
        <f>'[1]74.02'!E439</f>
        <v>0</v>
      </c>
      <c r="G739" s="649">
        <f>SUM(H739:K739)</f>
        <v>0</v>
      </c>
      <c r="H739" s="649">
        <f>'[1]74.02'!G439</f>
        <v>0</v>
      </c>
      <c r="I739" s="649">
        <f>'[1]74.02'!H439</f>
        <v>0</v>
      </c>
      <c r="J739" s="649">
        <f>'[1]74.02'!I439</f>
        <v>0</v>
      </c>
      <c r="K739" s="649">
        <f>'[1]74.02'!J439</f>
        <v>0</v>
      </c>
      <c r="L739" s="650">
        <f>'[1]74.02'!K439</f>
        <v>0</v>
      </c>
      <c r="M739" s="650">
        <f>'[1]74.02'!L439</f>
        <v>0</v>
      </c>
      <c r="N739" s="650">
        <f>'[1]74.02'!M439</f>
        <v>0</v>
      </c>
      <c r="O739" s="635"/>
    </row>
    <row r="740" spans="1:17" s="369" customFormat="1" ht="12.75">
      <c r="A740" s="214"/>
      <c r="B740" s="233" t="s">
        <v>277</v>
      </c>
      <c r="C740" s="233"/>
      <c r="D740" s="639">
        <v>725</v>
      </c>
      <c r="E740" s="145" t="s">
        <v>1387</v>
      </c>
      <c r="F740" s="772">
        <f>'[1]74.02'!E442</f>
        <v>0</v>
      </c>
      <c r="G740" s="640">
        <f>SUM(H740:K740)</f>
        <v>0</v>
      </c>
      <c r="H740" s="640">
        <f>'[1]74.02'!G442</f>
        <v>0</v>
      </c>
      <c r="I740" s="640">
        <f>'[1]74.02'!H442</f>
        <v>0</v>
      </c>
      <c r="J740" s="640">
        <f>'[1]74.02'!I442</f>
        <v>0</v>
      </c>
      <c r="K740" s="640">
        <f>'[1]74.02'!J442</f>
        <v>0</v>
      </c>
      <c r="L740" s="641">
        <f>'[1]74.02'!K442</f>
        <v>0</v>
      </c>
      <c r="M740" s="641">
        <f>'[1]74.02'!L442</f>
        <v>0</v>
      </c>
      <c r="N740" s="641">
        <f>'[1]74.02'!M442</f>
        <v>0</v>
      </c>
      <c r="O740" s="635"/>
      <c r="P740" s="368"/>
      <c r="Q740" s="368"/>
    </row>
    <row r="741" spans="1:17" s="369" customFormat="1" ht="12.75">
      <c r="A741" s="684" t="s">
        <v>240</v>
      </c>
      <c r="B741" s="736"/>
      <c r="C741" s="736"/>
      <c r="D741" s="639">
        <v>726</v>
      </c>
      <c r="E741" s="214">
        <v>72</v>
      </c>
      <c r="F741" s="640">
        <f aca="true" t="shared" si="299" ref="F741:N741">SUM(F742)</f>
        <v>0</v>
      </c>
      <c r="G741" s="640">
        <f t="shared" si="299"/>
        <v>0</v>
      </c>
      <c r="H741" s="640">
        <f t="shared" si="299"/>
        <v>0</v>
      </c>
      <c r="I741" s="640">
        <f t="shared" si="299"/>
        <v>0</v>
      </c>
      <c r="J741" s="640">
        <f t="shared" si="299"/>
        <v>0</v>
      </c>
      <c r="K741" s="640">
        <f t="shared" si="299"/>
        <v>0</v>
      </c>
      <c r="L741" s="641">
        <f t="shared" si="299"/>
        <v>0</v>
      </c>
      <c r="M741" s="641">
        <f t="shared" si="299"/>
        <v>0</v>
      </c>
      <c r="N741" s="641">
        <f t="shared" si="299"/>
        <v>0</v>
      </c>
      <c r="O741" s="635"/>
      <c r="P741" s="368"/>
      <c r="Q741" s="368"/>
    </row>
    <row r="742" spans="1:17" s="369" customFormat="1" ht="12.75">
      <c r="A742" s="145"/>
      <c r="B742" s="736" t="s">
        <v>241</v>
      </c>
      <c r="C742" s="736"/>
      <c r="D742" s="639">
        <v>727</v>
      </c>
      <c r="E742" s="214" t="s">
        <v>242</v>
      </c>
      <c r="F742" s="640">
        <f aca="true" t="shared" si="300" ref="F742:N742">SUM(F743:F744)</f>
        <v>0</v>
      </c>
      <c r="G742" s="640">
        <f t="shared" si="300"/>
        <v>0</v>
      </c>
      <c r="H742" s="640">
        <f t="shared" si="300"/>
        <v>0</v>
      </c>
      <c r="I742" s="640">
        <f t="shared" si="300"/>
        <v>0</v>
      </c>
      <c r="J742" s="640">
        <f t="shared" si="300"/>
        <v>0</v>
      </c>
      <c r="K742" s="640">
        <f t="shared" si="300"/>
        <v>0</v>
      </c>
      <c r="L742" s="641">
        <f t="shared" si="300"/>
        <v>0</v>
      </c>
      <c r="M742" s="641">
        <f t="shared" si="300"/>
        <v>0</v>
      </c>
      <c r="N742" s="641">
        <f t="shared" si="300"/>
        <v>0</v>
      </c>
      <c r="O742" s="635"/>
      <c r="P742" s="368"/>
      <c r="Q742" s="368"/>
    </row>
    <row r="743" spans="1:15" ht="12.75">
      <c r="A743" s="165"/>
      <c r="B743" s="736"/>
      <c r="C743" s="165" t="s">
        <v>416</v>
      </c>
      <c r="D743" s="639">
        <v>728</v>
      </c>
      <c r="E743" s="148" t="s">
        <v>244</v>
      </c>
      <c r="F743" s="649">
        <f>'[1]74.02'!E445</f>
        <v>0</v>
      </c>
      <c r="G743" s="649">
        <f>SUM(H743:K743)</f>
        <v>0</v>
      </c>
      <c r="H743" s="649">
        <f>'[1]74.02'!G445</f>
        <v>0</v>
      </c>
      <c r="I743" s="649">
        <f>'[1]74.02'!H445</f>
        <v>0</v>
      </c>
      <c r="J743" s="649">
        <f>'[1]74.02'!I445</f>
        <v>0</v>
      </c>
      <c r="K743" s="649">
        <f>'[1]74.02'!J445</f>
        <v>0</v>
      </c>
      <c r="L743" s="650">
        <f>'[1]74.02'!K445</f>
        <v>0</v>
      </c>
      <c r="M743" s="650">
        <f>'[1]74.02'!L445</f>
        <v>0</v>
      </c>
      <c r="N743" s="650">
        <f>'[1]74.02'!M445</f>
        <v>0</v>
      </c>
      <c r="O743" s="635"/>
    </row>
    <row r="744" spans="1:15" ht="12.75">
      <c r="A744" s="165"/>
      <c r="B744" s="736"/>
      <c r="C744" s="165" t="s">
        <v>245</v>
      </c>
      <c r="D744" s="639">
        <v>729</v>
      </c>
      <c r="E744" s="148" t="s">
        <v>246</v>
      </c>
      <c r="F744" s="649"/>
      <c r="G744" s="649">
        <f>SUM(H744:K744)</f>
        <v>0</v>
      </c>
      <c r="H744" s="649"/>
      <c r="I744" s="649"/>
      <c r="J744" s="649"/>
      <c r="K744" s="649"/>
      <c r="L744" s="650"/>
      <c r="M744" s="650"/>
      <c r="N744" s="650"/>
      <c r="O744" s="635"/>
    </row>
    <row r="745" spans="1:17" s="369" customFormat="1" ht="12.75">
      <c r="A745" s="770" t="s">
        <v>678</v>
      </c>
      <c r="B745" s="214"/>
      <c r="C745" s="145"/>
      <c r="D745" s="639">
        <v>730</v>
      </c>
      <c r="E745" s="214">
        <v>79</v>
      </c>
      <c r="F745" s="640">
        <f aca="true" t="shared" si="301" ref="F745:N745">SUM(F746)</f>
        <v>0</v>
      </c>
      <c r="G745" s="640">
        <f t="shared" si="301"/>
        <v>0</v>
      </c>
      <c r="H745" s="640">
        <f t="shared" si="301"/>
        <v>0</v>
      </c>
      <c r="I745" s="640">
        <f t="shared" si="301"/>
        <v>0</v>
      </c>
      <c r="J745" s="640">
        <f t="shared" si="301"/>
        <v>0</v>
      </c>
      <c r="K745" s="640">
        <f t="shared" si="301"/>
        <v>0</v>
      </c>
      <c r="L745" s="641">
        <f t="shared" si="301"/>
        <v>0</v>
      </c>
      <c r="M745" s="641">
        <f t="shared" si="301"/>
        <v>0</v>
      </c>
      <c r="N745" s="641">
        <f t="shared" si="301"/>
        <v>0</v>
      </c>
      <c r="O745" s="635"/>
      <c r="P745" s="368"/>
      <c r="Q745" s="368"/>
    </row>
    <row r="746" spans="1:17" s="369" customFormat="1" ht="12.75">
      <c r="A746" s="145" t="s">
        <v>1388</v>
      </c>
      <c r="B746" s="736"/>
      <c r="C746" s="145"/>
      <c r="D746" s="639">
        <v>731</v>
      </c>
      <c r="E746" s="214">
        <v>81</v>
      </c>
      <c r="F746" s="640">
        <f aca="true" t="shared" si="302" ref="F746:N746">SUM(F747:F748)</f>
        <v>0</v>
      </c>
      <c r="G746" s="640">
        <f t="shared" si="302"/>
        <v>0</v>
      </c>
      <c r="H746" s="640">
        <f t="shared" si="302"/>
        <v>0</v>
      </c>
      <c r="I746" s="640">
        <f t="shared" si="302"/>
        <v>0</v>
      </c>
      <c r="J746" s="640">
        <f t="shared" si="302"/>
        <v>0</v>
      </c>
      <c r="K746" s="640">
        <f t="shared" si="302"/>
        <v>0</v>
      </c>
      <c r="L746" s="641">
        <f t="shared" si="302"/>
        <v>0</v>
      </c>
      <c r="M746" s="641">
        <f t="shared" si="302"/>
        <v>0</v>
      </c>
      <c r="N746" s="641">
        <f t="shared" si="302"/>
        <v>0</v>
      </c>
      <c r="O746" s="635"/>
      <c r="P746" s="368"/>
      <c r="Q746" s="368"/>
    </row>
    <row r="747" spans="1:17" s="369" customFormat="1" ht="12.75">
      <c r="A747" s="145"/>
      <c r="B747" s="145" t="s">
        <v>255</v>
      </c>
      <c r="C747" s="145"/>
      <c r="D747" s="639">
        <v>732</v>
      </c>
      <c r="E747" s="214" t="s">
        <v>256</v>
      </c>
      <c r="F747" s="640">
        <f>'[1]74.02'!E460</f>
        <v>0</v>
      </c>
      <c r="G747" s="640">
        <f>SUM(H747:K747)</f>
        <v>0</v>
      </c>
      <c r="H747" s="640">
        <f>'[1]74.02'!G460</f>
        <v>0</v>
      </c>
      <c r="I747" s="640">
        <f>'[1]74.02'!H460</f>
        <v>0</v>
      </c>
      <c r="J747" s="640">
        <f>'[1]74.02'!I460</f>
        <v>0</v>
      </c>
      <c r="K747" s="640">
        <f>'[1]74.02'!J460</f>
        <v>0</v>
      </c>
      <c r="L747" s="641">
        <f>'[1]74.02'!K460</f>
        <v>0</v>
      </c>
      <c r="M747" s="641">
        <f>'[1]74.02'!L460</f>
        <v>0</v>
      </c>
      <c r="N747" s="641">
        <f>'[1]74.02'!M460</f>
        <v>0</v>
      </c>
      <c r="O747" s="635"/>
      <c r="P747" s="368"/>
      <c r="Q747" s="368"/>
    </row>
    <row r="748" spans="1:17" s="369" customFormat="1" ht="12.75">
      <c r="A748" s="145"/>
      <c r="B748" s="145" t="s">
        <v>1389</v>
      </c>
      <c r="C748" s="145"/>
      <c r="D748" s="639">
        <v>733</v>
      </c>
      <c r="E748" s="214" t="s">
        <v>1390</v>
      </c>
      <c r="F748" s="640">
        <f>'[1]74.02'!E465</f>
        <v>0</v>
      </c>
      <c r="G748" s="640">
        <f>SUM(H748:K748)</f>
        <v>0</v>
      </c>
      <c r="H748" s="640">
        <f>'[1]74.02'!G465</f>
        <v>0</v>
      </c>
      <c r="I748" s="640">
        <f>'[1]74.02'!H465</f>
        <v>0</v>
      </c>
      <c r="J748" s="640">
        <f>'[1]74.02'!I465</f>
        <v>0</v>
      </c>
      <c r="K748" s="640">
        <f>'[1]74.02'!J465</f>
        <v>0</v>
      </c>
      <c r="L748" s="641">
        <f>'[1]74.02'!K465</f>
        <v>0</v>
      </c>
      <c r="M748" s="641">
        <f>'[1]74.02'!L465</f>
        <v>0</v>
      </c>
      <c r="N748" s="641">
        <f>'[1]74.02'!M465</f>
        <v>0</v>
      </c>
      <c r="O748" s="635"/>
      <c r="P748" s="368"/>
      <c r="Q748" s="368"/>
    </row>
    <row r="749" spans="1:17" s="369" customFormat="1" ht="12.75">
      <c r="A749" s="773" t="s">
        <v>259</v>
      </c>
      <c r="B749" s="773"/>
      <c r="C749" s="773"/>
      <c r="D749" s="639">
        <v>734</v>
      </c>
      <c r="E749" s="214">
        <v>84</v>
      </c>
      <c r="F749" s="640">
        <f aca="true" t="shared" si="303" ref="F749:N749">SUM(F750)</f>
        <v>0</v>
      </c>
      <c r="G749" s="640">
        <f t="shared" si="303"/>
        <v>0</v>
      </c>
      <c r="H749" s="640">
        <f t="shared" si="303"/>
        <v>0</v>
      </c>
      <c r="I749" s="640">
        <f t="shared" si="303"/>
        <v>0</v>
      </c>
      <c r="J749" s="640">
        <f t="shared" si="303"/>
        <v>0</v>
      </c>
      <c r="K749" s="640">
        <f t="shared" si="303"/>
        <v>0</v>
      </c>
      <c r="L749" s="641">
        <f t="shared" si="303"/>
        <v>0</v>
      </c>
      <c r="M749" s="641">
        <f t="shared" si="303"/>
        <v>0</v>
      </c>
      <c r="N749" s="641">
        <f t="shared" si="303"/>
        <v>0</v>
      </c>
      <c r="O749" s="635"/>
      <c r="P749" s="368"/>
      <c r="Q749" s="368"/>
    </row>
    <row r="750" spans="1:17" s="369" customFormat="1" ht="12.75">
      <c r="A750" s="774"/>
      <c r="B750" s="485" t="s">
        <v>260</v>
      </c>
      <c r="C750" s="145"/>
      <c r="D750" s="639">
        <v>735</v>
      </c>
      <c r="E750" s="148">
        <v>85.01</v>
      </c>
      <c r="F750" s="649">
        <f aca="true" t="shared" si="304" ref="F750:N750">SUM(F751:F752)</f>
        <v>0</v>
      </c>
      <c r="G750" s="649">
        <f t="shared" si="304"/>
        <v>0</v>
      </c>
      <c r="H750" s="649">
        <f t="shared" si="304"/>
        <v>0</v>
      </c>
      <c r="I750" s="649">
        <f t="shared" si="304"/>
        <v>0</v>
      </c>
      <c r="J750" s="649">
        <f t="shared" si="304"/>
        <v>0</v>
      </c>
      <c r="K750" s="649">
        <f t="shared" si="304"/>
        <v>0</v>
      </c>
      <c r="L750" s="650">
        <f t="shared" si="304"/>
        <v>0</v>
      </c>
      <c r="M750" s="650">
        <f t="shared" si="304"/>
        <v>0</v>
      </c>
      <c r="N750" s="650">
        <f t="shared" si="304"/>
        <v>0</v>
      </c>
      <c r="O750" s="635"/>
      <c r="P750" s="368"/>
      <c r="Q750" s="368"/>
    </row>
    <row r="751" spans="1:17" s="369" customFormat="1" ht="12.75">
      <c r="A751" s="774"/>
      <c r="B751" s="485"/>
      <c r="C751" s="775" t="s">
        <v>262</v>
      </c>
      <c r="D751" s="639">
        <v>736</v>
      </c>
      <c r="E751" s="148" t="s">
        <v>263</v>
      </c>
      <c r="F751" s="649">
        <f>'[1]74.02'!E474</f>
        <v>0</v>
      </c>
      <c r="G751" s="649">
        <f>SUM(H751:K751)</f>
        <v>0</v>
      </c>
      <c r="H751" s="776">
        <f>'[1]74.02'!G474</f>
        <v>0</v>
      </c>
      <c r="I751" s="776">
        <f>'[1]74.02'!H474</f>
        <v>0</v>
      </c>
      <c r="J751" s="776">
        <f>'[1]74.02'!I474</f>
        <v>0</v>
      </c>
      <c r="K751" s="776">
        <f>'[1]74.02'!J474</f>
        <v>0</v>
      </c>
      <c r="L751" s="777">
        <f>'[1]74.02'!K474</f>
        <v>0</v>
      </c>
      <c r="M751" s="777">
        <f>'[1]74.02'!L474</f>
        <v>0</v>
      </c>
      <c r="N751" s="777">
        <f>'[1]74.02'!M474</f>
        <v>0</v>
      </c>
      <c r="O751" s="635"/>
      <c r="P751" s="368"/>
      <c r="Q751" s="368"/>
    </row>
    <row r="752" spans="1:17" s="369" customFormat="1" ht="12.75">
      <c r="A752" s="774"/>
      <c r="B752" s="485"/>
      <c r="C752" s="775" t="s">
        <v>264</v>
      </c>
      <c r="D752" s="639">
        <v>737</v>
      </c>
      <c r="E752" s="148" t="s">
        <v>265</v>
      </c>
      <c r="F752" s="649">
        <f>'[1]74.02'!E475</f>
        <v>0</v>
      </c>
      <c r="G752" s="649">
        <f>SUM(H752:K752)</f>
        <v>0</v>
      </c>
      <c r="H752" s="776">
        <f>'[1]74.02'!G475</f>
        <v>0</v>
      </c>
      <c r="I752" s="776">
        <f>'[1]74.02'!H475</f>
        <v>0</v>
      </c>
      <c r="J752" s="776">
        <f>'[1]74.02'!I475</f>
        <v>0</v>
      </c>
      <c r="K752" s="776">
        <f>'[1]74.02'!J475</f>
        <v>0</v>
      </c>
      <c r="L752" s="777">
        <f>'[1]74.02'!K475</f>
        <v>0</v>
      </c>
      <c r="M752" s="777">
        <f>'[1]74.02'!L475</f>
        <v>0</v>
      </c>
      <c r="N752" s="777">
        <f>'[1]74.02'!M475</f>
        <v>0</v>
      </c>
      <c r="O752" s="635"/>
      <c r="P752" s="368"/>
      <c r="Q752" s="368"/>
    </row>
    <row r="753" spans="1:15" ht="12.75">
      <c r="A753" s="792" t="s">
        <v>903</v>
      </c>
      <c r="B753" s="792"/>
      <c r="C753" s="792"/>
      <c r="D753" s="639">
        <v>738</v>
      </c>
      <c r="E753" s="148"/>
      <c r="F753" s="649"/>
      <c r="G753" s="649"/>
      <c r="H753" s="649"/>
      <c r="I753" s="649"/>
      <c r="J753" s="649"/>
      <c r="K753" s="649"/>
      <c r="L753" s="650"/>
      <c r="M753" s="650"/>
      <c r="N753" s="650"/>
      <c r="O753" s="635"/>
    </row>
    <row r="754" spans="1:15" ht="12.75">
      <c r="A754" s="792"/>
      <c r="B754" s="204" t="s">
        <v>1046</v>
      </c>
      <c r="C754" s="792"/>
      <c r="D754" s="639">
        <v>739</v>
      </c>
      <c r="E754" s="148" t="s">
        <v>431</v>
      </c>
      <c r="F754" s="649"/>
      <c r="G754" s="649">
        <f>SUM(H754:K754)</f>
        <v>0</v>
      </c>
      <c r="H754" s="649"/>
      <c r="I754" s="649"/>
      <c r="J754" s="649"/>
      <c r="K754" s="649"/>
      <c r="L754" s="650"/>
      <c r="M754" s="650"/>
      <c r="N754" s="650"/>
      <c r="O754" s="635"/>
    </row>
    <row r="755" spans="1:15" ht="12.75">
      <c r="A755" s="165"/>
      <c r="B755" s="165" t="s">
        <v>432</v>
      </c>
      <c r="C755" s="165"/>
      <c r="D755" s="639">
        <v>740</v>
      </c>
      <c r="E755" s="148" t="s">
        <v>433</v>
      </c>
      <c r="F755" s="649">
        <f aca="true" t="shared" si="305" ref="F755:N755">SUM(F756:F757)</f>
        <v>325</v>
      </c>
      <c r="G755" s="649">
        <f t="shared" si="305"/>
        <v>2525</v>
      </c>
      <c r="H755" s="649">
        <f t="shared" si="305"/>
        <v>2525</v>
      </c>
      <c r="I755" s="649">
        <f t="shared" si="305"/>
        <v>0</v>
      </c>
      <c r="J755" s="649">
        <f t="shared" si="305"/>
        <v>0</v>
      </c>
      <c r="K755" s="649">
        <f t="shared" si="305"/>
        <v>0</v>
      </c>
      <c r="L755" s="650">
        <f t="shared" si="305"/>
        <v>3103</v>
      </c>
      <c r="M755" s="650">
        <f t="shared" si="305"/>
        <v>3197</v>
      </c>
      <c r="N755" s="650">
        <f t="shared" si="305"/>
        <v>3445</v>
      </c>
      <c r="O755" s="635"/>
    </row>
    <row r="756" spans="1:15" ht="12.75">
      <c r="A756" s="165"/>
      <c r="B756" s="165"/>
      <c r="C756" s="165" t="s">
        <v>1050</v>
      </c>
      <c r="D756" s="639">
        <v>741</v>
      </c>
      <c r="E756" s="148" t="s">
        <v>434</v>
      </c>
      <c r="F756" s="649">
        <f>'[1]74.02 salubritate'!E12</f>
        <v>325</v>
      </c>
      <c r="G756" s="649">
        <f>SUM(H756:K756)</f>
        <v>2525</v>
      </c>
      <c r="H756" s="649">
        <f>'[1]74.02 salubritate'!G12</f>
        <v>2525</v>
      </c>
      <c r="I756" s="649">
        <f>'[1]74.02 salubritate'!H12</f>
        <v>0</v>
      </c>
      <c r="J756" s="649">
        <f>'[1]74.02 salubritate'!I12</f>
        <v>0</v>
      </c>
      <c r="K756" s="649">
        <f>'[1]74.02 salubritate'!J12</f>
        <v>0</v>
      </c>
      <c r="L756" s="650">
        <f>'[1]74.02 salubritate'!K12</f>
        <v>3103</v>
      </c>
      <c r="M756" s="650">
        <f>'[1]74.02 salubritate'!L12</f>
        <v>3197</v>
      </c>
      <c r="N756" s="650">
        <f>'[1]74.02 salubritate'!M12</f>
        <v>3445</v>
      </c>
      <c r="O756" s="635"/>
    </row>
    <row r="757" spans="1:15" ht="12.75">
      <c r="A757" s="165"/>
      <c r="B757" s="165"/>
      <c r="C757" s="165" t="s">
        <v>1052</v>
      </c>
      <c r="D757" s="639">
        <v>742</v>
      </c>
      <c r="E757" s="148" t="s">
        <v>435</v>
      </c>
      <c r="F757" s="649">
        <f>'[1]74.02 colectare deseuri'!E12</f>
        <v>0</v>
      </c>
      <c r="G757" s="649">
        <f>SUM(H757:K757)</f>
        <v>0</v>
      </c>
      <c r="H757" s="649">
        <f>'[1]74.02 colectare deseuri'!G12</f>
        <v>0</v>
      </c>
      <c r="I757" s="649">
        <f>'[1]74.02 colectare deseuri'!H12</f>
        <v>0</v>
      </c>
      <c r="J757" s="649">
        <f>'[1]74.02 colectare deseuri'!I12</f>
        <v>0</v>
      </c>
      <c r="K757" s="649">
        <f>'[1]74.02 colectare deseuri'!J12</f>
        <v>0</v>
      </c>
      <c r="L757" s="650">
        <f>'[1]74.02 colectare deseuri'!K12</f>
        <v>0</v>
      </c>
      <c r="M757" s="650">
        <f>'[1]74.02 colectare deseuri'!L12</f>
        <v>0</v>
      </c>
      <c r="N757" s="650">
        <f>'[1]74.02 colectare deseuri'!M12</f>
        <v>0</v>
      </c>
      <c r="O757" s="635"/>
    </row>
    <row r="758" spans="1:15" ht="12.75">
      <c r="A758" s="165"/>
      <c r="B758" s="165" t="s">
        <v>1054</v>
      </c>
      <c r="C758" s="165"/>
      <c r="D758" s="639">
        <v>743</v>
      </c>
      <c r="E758" s="148" t="s">
        <v>436</v>
      </c>
      <c r="F758" s="649">
        <f>'[1]74.02 canalizare'!E12</f>
        <v>0</v>
      </c>
      <c r="G758" s="649">
        <f>SUM(H758:K758)</f>
        <v>900</v>
      </c>
      <c r="H758" s="649">
        <f>'[1]74.02 canalizare'!G12</f>
        <v>900</v>
      </c>
      <c r="I758" s="649">
        <f>'[1]74.02 canalizare'!H12</f>
        <v>0</v>
      </c>
      <c r="J758" s="649">
        <f>'[1]74.02 canalizare'!I12</f>
        <v>0</v>
      </c>
      <c r="K758" s="649">
        <f>'[1]74.02 canalizare'!J12</f>
        <v>0</v>
      </c>
      <c r="L758" s="650">
        <f>'[1]74.02 canalizare'!K12</f>
        <v>1005</v>
      </c>
      <c r="M758" s="650">
        <f>'[1]74.02 canalizare'!L12</f>
        <v>1035</v>
      </c>
      <c r="N758" s="650">
        <f>'[1]74.02 canalizare'!M12</f>
        <v>1100</v>
      </c>
      <c r="O758" s="635"/>
    </row>
    <row r="759" spans="1:15" ht="12.75">
      <c r="A759" s="820"/>
      <c r="B759" s="820"/>
      <c r="C759" s="820"/>
      <c r="D759" s="639">
        <v>744</v>
      </c>
      <c r="E759" s="148"/>
      <c r="F759" s="649"/>
      <c r="G759" s="649"/>
      <c r="H759" s="649"/>
      <c r="I759" s="649"/>
      <c r="J759" s="649"/>
      <c r="K759" s="649"/>
      <c r="L759" s="650"/>
      <c r="M759" s="650"/>
      <c r="N759" s="650"/>
      <c r="O759" s="635"/>
    </row>
    <row r="760" spans="1:17" s="369" customFormat="1" ht="12.75">
      <c r="A760" s="637" t="s">
        <v>437</v>
      </c>
      <c r="B760" s="809"/>
      <c r="C760" s="809"/>
      <c r="D760" s="639">
        <v>745</v>
      </c>
      <c r="E760" s="214" t="s">
        <v>438</v>
      </c>
      <c r="F760" s="640">
        <f aca="true" t="shared" si="306" ref="F760:N760">SUM(F761,F800,F835,F854,F904)</f>
        <v>190</v>
      </c>
      <c r="G760" s="640">
        <f t="shared" si="306"/>
        <v>24707</v>
      </c>
      <c r="H760" s="640">
        <f t="shared" si="306"/>
        <v>24707</v>
      </c>
      <c r="I760" s="640">
        <f t="shared" si="306"/>
        <v>0</v>
      </c>
      <c r="J760" s="640">
        <f t="shared" si="306"/>
        <v>0</v>
      </c>
      <c r="K760" s="640">
        <f t="shared" si="306"/>
        <v>0</v>
      </c>
      <c r="L760" s="641">
        <f t="shared" si="306"/>
        <v>18923</v>
      </c>
      <c r="M760" s="641">
        <f t="shared" si="306"/>
        <v>19267</v>
      </c>
      <c r="N760" s="641">
        <f t="shared" si="306"/>
        <v>20664</v>
      </c>
      <c r="O760" s="635"/>
      <c r="P760" s="368"/>
      <c r="Q760" s="368"/>
    </row>
    <row r="761" spans="1:17" s="369" customFormat="1" ht="17.25" customHeight="1">
      <c r="A761" s="812" t="s">
        <v>439</v>
      </c>
      <c r="B761" s="811"/>
      <c r="C761" s="748"/>
      <c r="D761" s="639">
        <v>746</v>
      </c>
      <c r="E761" s="749" t="s">
        <v>440</v>
      </c>
      <c r="F761" s="633">
        <f aca="true" t="shared" si="307" ref="F761:N761">SUM(F794)</f>
        <v>0</v>
      </c>
      <c r="G761" s="633">
        <f t="shared" si="307"/>
        <v>2271</v>
      </c>
      <c r="H761" s="633">
        <f t="shared" si="307"/>
        <v>2271</v>
      </c>
      <c r="I761" s="633">
        <f t="shared" si="307"/>
        <v>0</v>
      </c>
      <c r="J761" s="633">
        <f t="shared" si="307"/>
        <v>0</v>
      </c>
      <c r="K761" s="633">
        <f t="shared" si="307"/>
        <v>0</v>
      </c>
      <c r="L761" s="634">
        <f t="shared" si="307"/>
        <v>1100</v>
      </c>
      <c r="M761" s="634">
        <f t="shared" si="307"/>
        <v>825</v>
      </c>
      <c r="N761" s="634">
        <f t="shared" si="307"/>
        <v>860</v>
      </c>
      <c r="O761" s="635"/>
      <c r="P761" s="368"/>
      <c r="Q761" s="368"/>
    </row>
    <row r="762" spans="1:17" s="369" customFormat="1" ht="12.75">
      <c r="A762" s="771" t="s">
        <v>1377</v>
      </c>
      <c r="B762" s="785"/>
      <c r="C762" s="785"/>
      <c r="D762" s="639">
        <v>747</v>
      </c>
      <c r="E762" s="642" t="s">
        <v>714</v>
      </c>
      <c r="F762" s="643">
        <f aca="true" t="shared" si="308" ref="F762:N762">SUM(F763:F765,F769)</f>
        <v>0</v>
      </c>
      <c r="G762" s="640">
        <f t="shared" si="308"/>
        <v>1116</v>
      </c>
      <c r="H762" s="640">
        <f t="shared" si="308"/>
        <v>1116</v>
      </c>
      <c r="I762" s="640">
        <f t="shared" si="308"/>
        <v>0</v>
      </c>
      <c r="J762" s="640">
        <f t="shared" si="308"/>
        <v>0</v>
      </c>
      <c r="K762" s="640">
        <f t="shared" si="308"/>
        <v>0</v>
      </c>
      <c r="L762" s="641">
        <f t="shared" si="308"/>
        <v>800</v>
      </c>
      <c r="M762" s="641">
        <f t="shared" si="308"/>
        <v>825</v>
      </c>
      <c r="N762" s="641">
        <f t="shared" si="308"/>
        <v>860</v>
      </c>
      <c r="O762" s="635"/>
      <c r="P762" s="368"/>
      <c r="Q762" s="368"/>
    </row>
    <row r="763" spans="1:17" s="369" customFormat="1" ht="12.75">
      <c r="A763" s="145" t="s">
        <v>1378</v>
      </c>
      <c r="B763" s="786"/>
      <c r="C763" s="786"/>
      <c r="D763" s="639">
        <v>748</v>
      </c>
      <c r="E763" s="642">
        <v>10</v>
      </c>
      <c r="F763" s="643">
        <f>'[1]80,02 programe'!E14</f>
        <v>0</v>
      </c>
      <c r="G763" s="640">
        <f>SUM(H763:K763)</f>
        <v>0</v>
      </c>
      <c r="H763" s="640">
        <f>'[1]80,02 programe'!G14</f>
        <v>0</v>
      </c>
      <c r="I763" s="640">
        <f>'[1]80,02 programe'!H14</f>
        <v>0</v>
      </c>
      <c r="J763" s="640">
        <f>'[1]80,02 programe'!I14</f>
        <v>0</v>
      </c>
      <c r="K763" s="640">
        <f>'[1]80,02 programe'!J14</f>
        <v>0</v>
      </c>
      <c r="L763" s="641">
        <f>'[1]80,02 programe'!K14</f>
        <v>0</v>
      </c>
      <c r="M763" s="641">
        <f>'[1]80,02 programe'!L14</f>
        <v>0</v>
      </c>
      <c r="N763" s="641">
        <f>'[1]80,02 programe'!M14</f>
        <v>0</v>
      </c>
      <c r="O763" s="635"/>
      <c r="P763" s="368"/>
      <c r="Q763" s="368"/>
    </row>
    <row r="764" spans="1:17" s="369" customFormat="1" ht="12.75">
      <c r="A764" s="145" t="s">
        <v>1379</v>
      </c>
      <c r="B764" s="786"/>
      <c r="C764" s="786"/>
      <c r="D764" s="639">
        <v>749</v>
      </c>
      <c r="E764" s="214">
        <v>20</v>
      </c>
      <c r="F764" s="640">
        <f>'[1]80,02 programe'!E49</f>
        <v>0</v>
      </c>
      <c r="G764" s="640">
        <f>SUM(H764:K764)</f>
        <v>0</v>
      </c>
      <c r="H764" s="640">
        <f>'[1]80,02 programe'!G49</f>
        <v>0</v>
      </c>
      <c r="I764" s="640">
        <f>'[1]80,02 programe'!H49</f>
        <v>0</v>
      </c>
      <c r="J764" s="640">
        <f>'[1]80,02 programe'!I49</f>
        <v>0</v>
      </c>
      <c r="K764" s="640">
        <f>'[1]80,02 programe'!J49</f>
        <v>0</v>
      </c>
      <c r="L764" s="641">
        <f>'[1]80,02 programe'!K49</f>
        <v>0</v>
      </c>
      <c r="M764" s="641">
        <f>'[1]80,02 programe'!L49</f>
        <v>0</v>
      </c>
      <c r="N764" s="641">
        <f>'[1]80,02 programe'!M49</f>
        <v>0</v>
      </c>
      <c r="O764" s="635"/>
      <c r="P764" s="368"/>
      <c r="Q764" s="368"/>
    </row>
    <row r="765" spans="1:17" s="369" customFormat="1" ht="12.75">
      <c r="A765" s="736" t="s">
        <v>186</v>
      </c>
      <c r="B765" s="736"/>
      <c r="C765" s="814"/>
      <c r="D765" s="639">
        <v>750</v>
      </c>
      <c r="E765" s="642" t="s">
        <v>818</v>
      </c>
      <c r="F765" s="643">
        <f aca="true" t="shared" si="309" ref="F765:N765">SUM(F766)</f>
        <v>0</v>
      </c>
      <c r="G765" s="640">
        <f t="shared" si="309"/>
        <v>1116</v>
      </c>
      <c r="H765" s="640">
        <f t="shared" si="309"/>
        <v>1116</v>
      </c>
      <c r="I765" s="640">
        <f t="shared" si="309"/>
        <v>0</v>
      </c>
      <c r="J765" s="640">
        <f t="shared" si="309"/>
        <v>0</v>
      </c>
      <c r="K765" s="640">
        <f t="shared" si="309"/>
        <v>0</v>
      </c>
      <c r="L765" s="641">
        <f t="shared" si="309"/>
        <v>800</v>
      </c>
      <c r="M765" s="641">
        <f t="shared" si="309"/>
        <v>825</v>
      </c>
      <c r="N765" s="641">
        <f t="shared" si="309"/>
        <v>860</v>
      </c>
      <c r="O765" s="635"/>
      <c r="P765" s="368"/>
      <c r="Q765" s="368"/>
    </row>
    <row r="766" spans="1:17" s="369" customFormat="1" ht="12.75">
      <c r="A766" s="214"/>
      <c r="B766" s="736" t="s">
        <v>187</v>
      </c>
      <c r="C766" s="815"/>
      <c r="D766" s="639">
        <v>751</v>
      </c>
      <c r="E766" s="642" t="s">
        <v>1418</v>
      </c>
      <c r="F766" s="643">
        <f aca="true" t="shared" si="310" ref="F766:N766">SUM(F767:F768)</f>
        <v>0</v>
      </c>
      <c r="G766" s="640">
        <f t="shared" si="310"/>
        <v>1116</v>
      </c>
      <c r="H766" s="640">
        <f t="shared" si="310"/>
        <v>1116</v>
      </c>
      <c r="I766" s="640">
        <f t="shared" si="310"/>
        <v>0</v>
      </c>
      <c r="J766" s="640">
        <f t="shared" si="310"/>
        <v>0</v>
      </c>
      <c r="K766" s="640">
        <f t="shared" si="310"/>
        <v>0</v>
      </c>
      <c r="L766" s="641">
        <f t="shared" si="310"/>
        <v>800</v>
      </c>
      <c r="M766" s="641">
        <f t="shared" si="310"/>
        <v>825</v>
      </c>
      <c r="N766" s="641">
        <f t="shared" si="310"/>
        <v>860</v>
      </c>
      <c r="O766" s="635"/>
      <c r="P766" s="368"/>
      <c r="Q766" s="368"/>
    </row>
    <row r="767" spans="1:17" ht="12.75">
      <c r="A767" s="736"/>
      <c r="B767" s="148"/>
      <c r="C767" s="165" t="s">
        <v>1274</v>
      </c>
      <c r="D767" s="639">
        <v>752</v>
      </c>
      <c r="E767" s="148" t="s">
        <v>1275</v>
      </c>
      <c r="F767" s="649">
        <f>'[1]80,02 programe'!E244</f>
        <v>0</v>
      </c>
      <c r="G767" s="649">
        <f>SUM(H767:K767)</f>
        <v>1116</v>
      </c>
      <c r="H767" s="649">
        <f>'[1]80,02 programe'!G244</f>
        <v>1116</v>
      </c>
      <c r="I767" s="649">
        <f>'[1]80,02 programe'!H244</f>
        <v>0</v>
      </c>
      <c r="J767" s="649">
        <f>'[1]80,02 programe'!I244</f>
        <v>0</v>
      </c>
      <c r="K767" s="649">
        <f>'[1]80,02 programe'!J244</f>
        <v>0</v>
      </c>
      <c r="L767" s="650">
        <f>'[1]80,02 programe'!K244</f>
        <v>800</v>
      </c>
      <c r="M767" s="650">
        <f>'[1]80,02 programe'!L244</f>
        <v>825</v>
      </c>
      <c r="N767" s="650">
        <f>'[1]80,02 programe'!M244</f>
        <v>860</v>
      </c>
      <c r="O767" s="635"/>
      <c r="P767" s="745"/>
      <c r="Q767" s="738"/>
    </row>
    <row r="768" spans="1:15" ht="12.75">
      <c r="A768" s="148"/>
      <c r="B768" s="148"/>
      <c r="C768" s="148" t="s">
        <v>196</v>
      </c>
      <c r="D768" s="639">
        <v>753</v>
      </c>
      <c r="E768" s="674" t="s">
        <v>1530</v>
      </c>
      <c r="F768" s="648">
        <f>'[1]80,02 programe'!E249</f>
        <v>0</v>
      </c>
      <c r="G768" s="649">
        <f>SUM(H768:K768)</f>
        <v>0</v>
      </c>
      <c r="H768" s="649">
        <f>'[1]80,02 programe'!G249</f>
        <v>0</v>
      </c>
      <c r="I768" s="649">
        <f>'[1]80,02 programe'!H249</f>
        <v>0</v>
      </c>
      <c r="J768" s="649">
        <f>'[1]80,02 programe'!I249</f>
        <v>0</v>
      </c>
      <c r="K768" s="649">
        <f>'[1]80,02 programe'!J249</f>
        <v>0</v>
      </c>
      <c r="L768" s="650">
        <f>'[1]80,02 programe'!K249</f>
        <v>0</v>
      </c>
      <c r="M768" s="650">
        <f>'[1]80,02 programe'!L249</f>
        <v>0</v>
      </c>
      <c r="N768" s="650">
        <f>'[1]80,02 programe'!M249</f>
        <v>0</v>
      </c>
      <c r="O768" s="635"/>
    </row>
    <row r="769" spans="1:15" ht="12.75">
      <c r="A769" s="148"/>
      <c r="B769" s="736" t="s">
        <v>199</v>
      </c>
      <c r="C769" s="164"/>
      <c r="D769" s="639">
        <v>754</v>
      </c>
      <c r="E769" s="816">
        <v>56</v>
      </c>
      <c r="F769" s="817">
        <f aca="true" t="shared" si="311" ref="F769:N769">SUM(F770,F774)</f>
        <v>0</v>
      </c>
      <c r="G769" s="655">
        <f t="shared" si="311"/>
        <v>0</v>
      </c>
      <c r="H769" s="655">
        <f t="shared" si="311"/>
        <v>0</v>
      </c>
      <c r="I769" s="655">
        <f t="shared" si="311"/>
        <v>0</v>
      </c>
      <c r="J769" s="655">
        <f t="shared" si="311"/>
        <v>0</v>
      </c>
      <c r="K769" s="655">
        <f t="shared" si="311"/>
        <v>0</v>
      </c>
      <c r="L769" s="656">
        <f t="shared" si="311"/>
        <v>0</v>
      </c>
      <c r="M769" s="656">
        <f t="shared" si="311"/>
        <v>0</v>
      </c>
      <c r="N769" s="656">
        <f t="shared" si="311"/>
        <v>0</v>
      </c>
      <c r="O769" s="635"/>
    </row>
    <row r="770" spans="1:15" ht="12.75">
      <c r="A770" s="148"/>
      <c r="B770" s="736"/>
      <c r="C770" s="757" t="s">
        <v>1265</v>
      </c>
      <c r="D770" s="639">
        <v>755</v>
      </c>
      <c r="E770" s="141" t="s">
        <v>1266</v>
      </c>
      <c r="F770" s="655">
        <f aca="true" t="shared" si="312" ref="F770:N770">SUM(F771:F773)</f>
        <v>0</v>
      </c>
      <c r="G770" s="655">
        <f t="shared" si="312"/>
        <v>0</v>
      </c>
      <c r="H770" s="655">
        <f t="shared" si="312"/>
        <v>0</v>
      </c>
      <c r="I770" s="655">
        <f t="shared" si="312"/>
        <v>0</v>
      </c>
      <c r="J770" s="655">
        <f t="shared" si="312"/>
        <v>0</v>
      </c>
      <c r="K770" s="655">
        <f t="shared" si="312"/>
        <v>0</v>
      </c>
      <c r="L770" s="656">
        <f t="shared" si="312"/>
        <v>0</v>
      </c>
      <c r="M770" s="656">
        <f t="shared" si="312"/>
        <v>0</v>
      </c>
      <c r="N770" s="656">
        <f t="shared" si="312"/>
        <v>0</v>
      </c>
      <c r="O770" s="635"/>
    </row>
    <row r="771" spans="1:15" ht="12.75">
      <c r="A771" s="148"/>
      <c r="B771" s="736"/>
      <c r="C771" s="758" t="s">
        <v>1267</v>
      </c>
      <c r="D771" s="639">
        <v>756</v>
      </c>
      <c r="E771" s="155" t="s">
        <v>1268</v>
      </c>
      <c r="F771" s="660">
        <f>'[1]80,02 programe'!E295</f>
        <v>0</v>
      </c>
      <c r="G771" s="660">
        <f>SUM(H771:K771)</f>
        <v>0</v>
      </c>
      <c r="H771" s="649">
        <f>'[1]80,02 programe'!G295</f>
        <v>0</v>
      </c>
      <c r="I771" s="649">
        <f>'[1]80,02 programe'!H295</f>
        <v>0</v>
      </c>
      <c r="J771" s="649">
        <f>'[1]80,02 programe'!I295</f>
        <v>0</v>
      </c>
      <c r="K771" s="649">
        <f>'[1]80,02 programe'!J295</f>
        <v>0</v>
      </c>
      <c r="L771" s="650">
        <f>'[1]80,02 programe'!K295</f>
        <v>0</v>
      </c>
      <c r="M771" s="650">
        <f>'[1]80,02 programe'!L295</f>
        <v>0</v>
      </c>
      <c r="N771" s="650">
        <f>'[1]80,02 programe'!M295</f>
        <v>0</v>
      </c>
      <c r="O771" s="635"/>
    </row>
    <row r="772" spans="1:15" ht="12.75">
      <c r="A772" s="148"/>
      <c r="B772" s="736"/>
      <c r="C772" s="165" t="s">
        <v>1269</v>
      </c>
      <c r="D772" s="639">
        <v>757</v>
      </c>
      <c r="E772" s="155" t="s">
        <v>1270</v>
      </c>
      <c r="F772" s="660">
        <f>'[1]80,02 programe'!E296</f>
        <v>0</v>
      </c>
      <c r="G772" s="660">
        <f>SUM(H772:K772)</f>
        <v>0</v>
      </c>
      <c r="H772" s="649">
        <f>'[1]80,02 programe'!G296</f>
        <v>0</v>
      </c>
      <c r="I772" s="649">
        <f>'[1]80,02 programe'!H296</f>
        <v>0</v>
      </c>
      <c r="J772" s="649">
        <f>'[1]80,02 programe'!I296</f>
        <v>0</v>
      </c>
      <c r="K772" s="649">
        <f>'[1]80,02 programe'!J296</f>
        <v>0</v>
      </c>
      <c r="L772" s="650">
        <f>'[1]80,02 programe'!K296</f>
        <v>0</v>
      </c>
      <c r="M772" s="650">
        <f>'[1]80,02 programe'!L296</f>
        <v>0</v>
      </c>
      <c r="N772" s="650">
        <f>'[1]80,02 programe'!M296</f>
        <v>0</v>
      </c>
      <c r="O772" s="635"/>
    </row>
    <row r="773" spans="1:15" ht="12.75">
      <c r="A773" s="148"/>
      <c r="B773" s="736"/>
      <c r="C773" s="165" t="s">
        <v>1271</v>
      </c>
      <c r="D773" s="639">
        <v>758</v>
      </c>
      <c r="E773" s="155" t="s">
        <v>1272</v>
      </c>
      <c r="F773" s="660">
        <f>'[1]80,02 programe'!E297</f>
        <v>0</v>
      </c>
      <c r="G773" s="660">
        <f>SUM(H773:K773)</f>
        <v>0</v>
      </c>
      <c r="H773" s="649">
        <f>'[1]80,02 programe'!G297</f>
        <v>0</v>
      </c>
      <c r="I773" s="649">
        <f>'[1]80,02 programe'!H297</f>
        <v>0</v>
      </c>
      <c r="J773" s="649">
        <f>'[1]80,02 programe'!I297</f>
        <v>0</v>
      </c>
      <c r="K773" s="649">
        <f>'[1]80,02 programe'!J297</f>
        <v>0</v>
      </c>
      <c r="L773" s="650">
        <f>'[1]80,02 programe'!K297</f>
        <v>0</v>
      </c>
      <c r="M773" s="650">
        <f>'[1]80,02 programe'!L297</f>
        <v>0</v>
      </c>
      <c r="N773" s="650">
        <f>'[1]80,02 programe'!M297</f>
        <v>0</v>
      </c>
      <c r="O773" s="635"/>
    </row>
    <row r="774" spans="1:15" ht="12.75">
      <c r="A774" s="148"/>
      <c r="B774" s="736"/>
      <c r="C774" s="765" t="s">
        <v>205</v>
      </c>
      <c r="D774" s="639">
        <v>759</v>
      </c>
      <c r="E774" s="761" t="s">
        <v>206</v>
      </c>
      <c r="F774" s="762">
        <f aca="true" t="shared" si="313" ref="F774:N774">SUM(F775:F777)</f>
        <v>0</v>
      </c>
      <c r="G774" s="655">
        <f t="shared" si="313"/>
        <v>0</v>
      </c>
      <c r="H774" s="655">
        <f t="shared" si="313"/>
        <v>0</v>
      </c>
      <c r="I774" s="655">
        <f t="shared" si="313"/>
        <v>0</v>
      </c>
      <c r="J774" s="655">
        <f t="shared" si="313"/>
        <v>0</v>
      </c>
      <c r="K774" s="655">
        <f t="shared" si="313"/>
        <v>0</v>
      </c>
      <c r="L774" s="656">
        <f t="shared" si="313"/>
        <v>0</v>
      </c>
      <c r="M774" s="656">
        <f t="shared" si="313"/>
        <v>0</v>
      </c>
      <c r="N774" s="656">
        <f t="shared" si="313"/>
        <v>0</v>
      </c>
      <c r="O774" s="635"/>
    </row>
    <row r="775" spans="1:15" ht="12.75">
      <c r="A775" s="148"/>
      <c r="B775" s="736"/>
      <c r="C775" s="759" t="s">
        <v>207</v>
      </c>
      <c r="D775" s="639">
        <v>760</v>
      </c>
      <c r="E775" s="763" t="s">
        <v>208</v>
      </c>
      <c r="F775" s="764">
        <f>'[1]80,02 programe'!E359</f>
        <v>0</v>
      </c>
      <c r="G775" s="660">
        <f>SUM(H775:K775)</f>
        <v>0</v>
      </c>
      <c r="H775" s="649">
        <f>'[1]80,02 programe'!G359</f>
        <v>0</v>
      </c>
      <c r="I775" s="649">
        <f>'[1]80,02 programe'!H359</f>
        <v>0</v>
      </c>
      <c r="J775" s="649">
        <f>'[1]80,02 programe'!I359</f>
        <v>0</v>
      </c>
      <c r="K775" s="649">
        <f>'[1]80,02 programe'!J359</f>
        <v>0</v>
      </c>
      <c r="L775" s="650">
        <f>'[1]80,02 programe'!K359</f>
        <v>0</v>
      </c>
      <c r="M775" s="650">
        <f>'[1]80,02 programe'!L359</f>
        <v>0</v>
      </c>
      <c r="N775" s="650">
        <f>'[1]80,02 programe'!M359</f>
        <v>0</v>
      </c>
      <c r="O775" s="635"/>
    </row>
    <row r="776" spans="1:15" ht="12.75">
      <c r="A776" s="148"/>
      <c r="B776" s="736"/>
      <c r="C776" s="759" t="s">
        <v>209</v>
      </c>
      <c r="D776" s="639">
        <v>761</v>
      </c>
      <c r="E776" s="763" t="s">
        <v>210</v>
      </c>
      <c r="F776" s="764">
        <f>'[1]80,02 programe'!E360</f>
        <v>0</v>
      </c>
      <c r="G776" s="660">
        <f>SUM(H776:K776)</f>
        <v>0</v>
      </c>
      <c r="H776" s="649">
        <f>'[1]80,02 programe'!G360</f>
        <v>0</v>
      </c>
      <c r="I776" s="649">
        <f>'[1]80,02 programe'!H360</f>
        <v>0</v>
      </c>
      <c r="J776" s="649">
        <f>'[1]80,02 programe'!I360</f>
        <v>0</v>
      </c>
      <c r="K776" s="649">
        <f>'[1]80,02 programe'!J360</f>
        <v>0</v>
      </c>
      <c r="L776" s="650">
        <f>'[1]80,02 programe'!K360</f>
        <v>0</v>
      </c>
      <c r="M776" s="650">
        <f>'[1]80,02 programe'!L360</f>
        <v>0</v>
      </c>
      <c r="N776" s="650">
        <f>'[1]80,02 programe'!M360</f>
        <v>0</v>
      </c>
      <c r="O776" s="635"/>
    </row>
    <row r="777" spans="1:15" ht="12.75">
      <c r="A777" s="148"/>
      <c r="B777" s="736"/>
      <c r="C777" s="759" t="s">
        <v>211</v>
      </c>
      <c r="D777" s="639">
        <v>762</v>
      </c>
      <c r="E777" s="763" t="s">
        <v>212</v>
      </c>
      <c r="F777" s="764">
        <f>'[1]80,02 programe'!E361</f>
        <v>0</v>
      </c>
      <c r="G777" s="660">
        <f>SUM(H777:K777)</f>
        <v>0</v>
      </c>
      <c r="H777" s="649">
        <f>'[1]80,02 programe'!G361</f>
        <v>0</v>
      </c>
      <c r="I777" s="649">
        <f>'[1]80,02 programe'!H361</f>
        <v>0</v>
      </c>
      <c r="J777" s="649">
        <f>'[1]80,02 programe'!I361</f>
        <v>0</v>
      </c>
      <c r="K777" s="649">
        <f>'[1]80,02 programe'!J361</f>
        <v>0</v>
      </c>
      <c r="L777" s="650">
        <f>'[1]80,02 programe'!K361</f>
        <v>0</v>
      </c>
      <c r="M777" s="650">
        <f>'[1]80,02 programe'!L361</f>
        <v>0</v>
      </c>
      <c r="N777" s="650">
        <f>'[1]80,02 programe'!M361</f>
        <v>0</v>
      </c>
      <c r="O777" s="635"/>
    </row>
    <row r="778" spans="1:17" s="369" customFormat="1" ht="12.75">
      <c r="A778" s="770" t="s">
        <v>1477</v>
      </c>
      <c r="B778" s="785"/>
      <c r="C778" s="826"/>
      <c r="D778" s="639">
        <v>763</v>
      </c>
      <c r="E778" s="214">
        <v>70</v>
      </c>
      <c r="F778" s="640">
        <f aca="true" t="shared" si="314" ref="F778:N778">SUM(F779,F786)</f>
        <v>0</v>
      </c>
      <c r="G778" s="640">
        <f t="shared" si="314"/>
        <v>1155</v>
      </c>
      <c r="H778" s="640">
        <f t="shared" si="314"/>
        <v>1155</v>
      </c>
      <c r="I778" s="640">
        <f t="shared" si="314"/>
        <v>0</v>
      </c>
      <c r="J778" s="640">
        <f t="shared" si="314"/>
        <v>0</v>
      </c>
      <c r="K778" s="640">
        <f t="shared" si="314"/>
        <v>0</v>
      </c>
      <c r="L778" s="641">
        <f t="shared" si="314"/>
        <v>300</v>
      </c>
      <c r="M778" s="641">
        <f t="shared" si="314"/>
        <v>0</v>
      </c>
      <c r="N778" s="641">
        <f t="shared" si="314"/>
        <v>0</v>
      </c>
      <c r="O778" s="635"/>
      <c r="P778" s="368"/>
      <c r="Q778" s="368"/>
    </row>
    <row r="779" spans="1:17" s="369" customFormat="1" ht="12.75">
      <c r="A779" s="684" t="s">
        <v>1403</v>
      </c>
      <c r="B779" s="736"/>
      <c r="C779" s="785"/>
      <c r="D779" s="639">
        <v>764</v>
      </c>
      <c r="E779" s="214">
        <v>71</v>
      </c>
      <c r="F779" s="640">
        <f aca="true" t="shared" si="315" ref="F779:N779">SUM(F780,F785)</f>
        <v>0</v>
      </c>
      <c r="G779" s="640">
        <f t="shared" si="315"/>
        <v>1155</v>
      </c>
      <c r="H779" s="640">
        <f t="shared" si="315"/>
        <v>1155</v>
      </c>
      <c r="I779" s="640">
        <f t="shared" si="315"/>
        <v>0</v>
      </c>
      <c r="J779" s="640">
        <f t="shared" si="315"/>
        <v>0</v>
      </c>
      <c r="K779" s="640">
        <f t="shared" si="315"/>
        <v>0</v>
      </c>
      <c r="L779" s="641">
        <f t="shared" si="315"/>
        <v>300</v>
      </c>
      <c r="M779" s="641">
        <f t="shared" si="315"/>
        <v>0</v>
      </c>
      <c r="N779" s="641">
        <f t="shared" si="315"/>
        <v>0</v>
      </c>
      <c r="O779" s="635"/>
      <c r="P779" s="368"/>
      <c r="Q779" s="368"/>
    </row>
    <row r="780" spans="1:17" s="369" customFormat="1" ht="12.75">
      <c r="A780" s="214"/>
      <c r="B780" s="736" t="s">
        <v>1253</v>
      </c>
      <c r="C780" s="785"/>
      <c r="D780" s="639">
        <v>765</v>
      </c>
      <c r="E780" s="214" t="s">
        <v>1254</v>
      </c>
      <c r="F780" s="640">
        <f aca="true" t="shared" si="316" ref="F780:N780">SUM(F781:F784)</f>
        <v>0</v>
      </c>
      <c r="G780" s="640">
        <f t="shared" si="316"/>
        <v>1155</v>
      </c>
      <c r="H780" s="640">
        <f t="shared" si="316"/>
        <v>1155</v>
      </c>
      <c r="I780" s="640">
        <f t="shared" si="316"/>
        <v>0</v>
      </c>
      <c r="J780" s="640">
        <f t="shared" si="316"/>
        <v>0</v>
      </c>
      <c r="K780" s="640">
        <f t="shared" si="316"/>
        <v>0</v>
      </c>
      <c r="L780" s="641">
        <f t="shared" si="316"/>
        <v>300</v>
      </c>
      <c r="M780" s="641">
        <f t="shared" si="316"/>
        <v>0</v>
      </c>
      <c r="N780" s="641">
        <f t="shared" si="316"/>
        <v>0</v>
      </c>
      <c r="O780" s="635"/>
      <c r="P780" s="368"/>
      <c r="Q780" s="368"/>
    </row>
    <row r="781" spans="1:15" ht="12.75">
      <c r="A781" s="148"/>
      <c r="B781" s="736"/>
      <c r="C781" s="164" t="s">
        <v>1255</v>
      </c>
      <c r="D781" s="639">
        <v>766</v>
      </c>
      <c r="E781" s="165" t="s">
        <v>1256</v>
      </c>
      <c r="F781" s="722">
        <f>'[1]80,02 programe'!E436</f>
        <v>0</v>
      </c>
      <c r="G781" s="649">
        <f>SUM(H781:K781)</f>
        <v>0</v>
      </c>
      <c r="H781" s="649">
        <f>'[1]80,02 programe'!G436</f>
        <v>0</v>
      </c>
      <c r="I781" s="649">
        <f>'[1]80,02 programe'!H436</f>
        <v>0</v>
      </c>
      <c r="J781" s="649">
        <f>'[1]80,02 programe'!I436</f>
        <v>0</v>
      </c>
      <c r="K781" s="649">
        <f>'[1]80,02 programe'!J436</f>
        <v>0</v>
      </c>
      <c r="L781" s="650">
        <f>'[1]80,02 programe'!K436</f>
        <v>0</v>
      </c>
      <c r="M781" s="650">
        <f>'[1]80,02 programe'!L436</f>
        <v>0</v>
      </c>
      <c r="N781" s="650">
        <f>'[1]80,02 programe'!M436</f>
        <v>0</v>
      </c>
      <c r="O781" s="635"/>
    </row>
    <row r="782" spans="1:15" ht="16.5" customHeight="1">
      <c r="A782" s="148"/>
      <c r="B782" s="736"/>
      <c r="C782" s="709" t="s">
        <v>1257</v>
      </c>
      <c r="D782" s="639">
        <v>767</v>
      </c>
      <c r="E782" s="165" t="s">
        <v>1258</v>
      </c>
      <c r="F782" s="722">
        <f>'[1]80,02 programe'!E437</f>
        <v>0</v>
      </c>
      <c r="G782" s="649">
        <f>SUM(H782:K782)</f>
        <v>0</v>
      </c>
      <c r="H782" s="649">
        <f>'[1]80,02 programe'!G437</f>
        <v>0</v>
      </c>
      <c r="I782" s="649">
        <f>'[1]80,02 programe'!H437</f>
        <v>0</v>
      </c>
      <c r="J782" s="649">
        <f>'[1]80,02 programe'!I437</f>
        <v>0</v>
      </c>
      <c r="K782" s="649">
        <f>'[1]80,02 programe'!J437</f>
        <v>0</v>
      </c>
      <c r="L782" s="650">
        <f>'[1]80,02 programe'!K437</f>
        <v>0</v>
      </c>
      <c r="M782" s="650">
        <f>'[1]80,02 programe'!L437</f>
        <v>0</v>
      </c>
      <c r="N782" s="650">
        <f>'[1]80,02 programe'!M437</f>
        <v>0</v>
      </c>
      <c r="O782" s="635"/>
    </row>
    <row r="783" spans="1:15" ht="12.75">
      <c r="A783" s="148"/>
      <c r="B783" s="736"/>
      <c r="C783" s="165" t="s">
        <v>1259</v>
      </c>
      <c r="D783" s="639">
        <v>768</v>
      </c>
      <c r="E783" s="165" t="s">
        <v>1260</v>
      </c>
      <c r="F783" s="722">
        <f>'[1]80,02 programe'!E438</f>
        <v>0</v>
      </c>
      <c r="G783" s="649">
        <f>SUM(H783:K783)</f>
        <v>0</v>
      </c>
      <c r="H783" s="649">
        <f>'[1]80,02 programe'!G438</f>
        <v>0</v>
      </c>
      <c r="I783" s="649">
        <f>'[1]80,02 programe'!H438</f>
        <v>0</v>
      </c>
      <c r="J783" s="649">
        <f>'[1]80,02 programe'!I438</f>
        <v>0</v>
      </c>
      <c r="K783" s="649">
        <f>'[1]80,02 programe'!J438</f>
        <v>0</v>
      </c>
      <c r="L783" s="650">
        <f>'[1]80,02 programe'!K438</f>
        <v>0</v>
      </c>
      <c r="M783" s="650">
        <f>'[1]80,02 programe'!L438</f>
        <v>0</v>
      </c>
      <c r="N783" s="650">
        <f>'[1]80,02 programe'!M438</f>
        <v>0</v>
      </c>
      <c r="O783" s="635"/>
    </row>
    <row r="784" spans="1:15" ht="12.75">
      <c r="A784" s="148"/>
      <c r="B784" s="736"/>
      <c r="C784" s="165" t="s">
        <v>1261</v>
      </c>
      <c r="D784" s="639">
        <v>769</v>
      </c>
      <c r="E784" s="165" t="s">
        <v>1262</v>
      </c>
      <c r="F784" s="722">
        <f>'[1]80,02 programe'!E439</f>
        <v>0</v>
      </c>
      <c r="G784" s="649">
        <f>SUM(H784:K784)</f>
        <v>1155</v>
      </c>
      <c r="H784" s="649">
        <f>'[1]80,02 programe'!G439</f>
        <v>1155</v>
      </c>
      <c r="I784" s="649">
        <f>'[1]80,02 programe'!H439</f>
        <v>0</v>
      </c>
      <c r="J784" s="649">
        <f>'[1]80,02 programe'!I439</f>
        <v>0</v>
      </c>
      <c r="K784" s="649">
        <f>'[1]80,02 programe'!J439</f>
        <v>0</v>
      </c>
      <c r="L784" s="650">
        <f>'[1]80,02 programe'!K439</f>
        <v>300</v>
      </c>
      <c r="M784" s="650">
        <f>'[1]80,02 programe'!L439</f>
        <v>0</v>
      </c>
      <c r="N784" s="650">
        <f>'[1]80,02 programe'!M439</f>
        <v>0</v>
      </c>
      <c r="O784" s="635"/>
    </row>
    <row r="785" spans="1:17" s="369" customFormat="1" ht="12.75">
      <c r="A785" s="214"/>
      <c r="B785" s="233" t="s">
        <v>277</v>
      </c>
      <c r="C785" s="233"/>
      <c r="D785" s="639">
        <v>770</v>
      </c>
      <c r="E785" s="145" t="s">
        <v>1387</v>
      </c>
      <c r="F785" s="772">
        <f>'[1]80,02 programe'!E442</f>
        <v>0</v>
      </c>
      <c r="G785" s="640">
        <f>SUM(H785:K785)</f>
        <v>0</v>
      </c>
      <c r="H785" s="640">
        <f>'[1]80,02 programe'!G442</f>
        <v>0</v>
      </c>
      <c r="I785" s="640">
        <f>'[1]80,02 programe'!H442</f>
        <v>0</v>
      </c>
      <c r="J785" s="640">
        <f>'[1]80,02 programe'!I442</f>
        <v>0</v>
      </c>
      <c r="K785" s="640">
        <f>'[1]80,02 programe'!J442</f>
        <v>0</v>
      </c>
      <c r="L785" s="641">
        <f>'[1]80,02 programe'!K442</f>
        <v>0</v>
      </c>
      <c r="M785" s="641">
        <f>'[1]80,02 programe'!L442</f>
        <v>0</v>
      </c>
      <c r="N785" s="641">
        <f>'[1]80,02 programe'!M442</f>
        <v>0</v>
      </c>
      <c r="O785" s="635"/>
      <c r="P785" s="368"/>
      <c r="Q785" s="368"/>
    </row>
    <row r="786" spans="1:17" s="369" customFormat="1" ht="12.75">
      <c r="A786" s="789" t="s">
        <v>240</v>
      </c>
      <c r="B786" s="790"/>
      <c r="C786" s="790"/>
      <c r="D786" s="639">
        <v>771</v>
      </c>
      <c r="E786" s="214">
        <v>72</v>
      </c>
      <c r="F786" s="640">
        <f aca="true" t="shared" si="317" ref="F786:N787">SUM(F787)</f>
        <v>0</v>
      </c>
      <c r="G786" s="640">
        <f t="shared" si="317"/>
        <v>0</v>
      </c>
      <c r="H786" s="640">
        <f t="shared" si="317"/>
        <v>0</v>
      </c>
      <c r="I786" s="640">
        <f t="shared" si="317"/>
        <v>0</v>
      </c>
      <c r="J786" s="640">
        <f t="shared" si="317"/>
        <v>0</v>
      </c>
      <c r="K786" s="640">
        <f t="shared" si="317"/>
        <v>0</v>
      </c>
      <c r="L786" s="641">
        <f t="shared" si="317"/>
        <v>0</v>
      </c>
      <c r="M786" s="641">
        <f t="shared" si="317"/>
        <v>0</v>
      </c>
      <c r="N786" s="641">
        <f t="shared" si="317"/>
        <v>0</v>
      </c>
      <c r="O786" s="635"/>
      <c r="P786" s="368"/>
      <c r="Q786" s="368"/>
    </row>
    <row r="787" spans="1:17" s="369" customFormat="1" ht="12.75">
      <c r="A787" s="653"/>
      <c r="B787" s="736" t="s">
        <v>241</v>
      </c>
      <c r="C787" s="790"/>
      <c r="D787" s="639">
        <v>772</v>
      </c>
      <c r="E787" s="214" t="s">
        <v>242</v>
      </c>
      <c r="F787" s="640">
        <f t="shared" si="317"/>
        <v>0</v>
      </c>
      <c r="G787" s="640">
        <f t="shared" si="317"/>
        <v>0</v>
      </c>
      <c r="H787" s="640">
        <f t="shared" si="317"/>
        <v>0</v>
      </c>
      <c r="I787" s="640">
        <f t="shared" si="317"/>
        <v>0</v>
      </c>
      <c r="J787" s="640">
        <f t="shared" si="317"/>
        <v>0</v>
      </c>
      <c r="K787" s="640">
        <f t="shared" si="317"/>
        <v>0</v>
      </c>
      <c r="L787" s="641">
        <f t="shared" si="317"/>
        <v>0</v>
      </c>
      <c r="M787" s="641">
        <f t="shared" si="317"/>
        <v>0</v>
      </c>
      <c r="N787" s="641">
        <f t="shared" si="317"/>
        <v>0</v>
      </c>
      <c r="O787" s="635"/>
      <c r="P787" s="368"/>
      <c r="Q787" s="368"/>
    </row>
    <row r="788" spans="1:15" ht="12.75">
      <c r="A788" s="165"/>
      <c r="B788" s="736"/>
      <c r="C788" s="165" t="s">
        <v>245</v>
      </c>
      <c r="D788" s="639">
        <v>773</v>
      </c>
      <c r="E788" s="148" t="s">
        <v>246</v>
      </c>
      <c r="F788" s="649"/>
      <c r="G788" s="649">
        <f>SUM(H788:K788)</f>
        <v>0</v>
      </c>
      <c r="H788" s="649"/>
      <c r="I788" s="649"/>
      <c r="J788" s="649"/>
      <c r="K788" s="649"/>
      <c r="L788" s="650"/>
      <c r="M788" s="650"/>
      <c r="N788" s="650"/>
      <c r="O788" s="635"/>
    </row>
    <row r="789" spans="1:15" ht="12.75">
      <c r="A789" s="773" t="s">
        <v>259</v>
      </c>
      <c r="B789" s="773"/>
      <c r="C789" s="773"/>
      <c r="D789" s="639">
        <v>774</v>
      </c>
      <c r="E789" s="214">
        <v>84</v>
      </c>
      <c r="F789" s="640">
        <f aca="true" t="shared" si="318" ref="F789:N789">SUM(F790)</f>
        <v>0</v>
      </c>
      <c r="G789" s="640">
        <f t="shared" si="318"/>
        <v>0</v>
      </c>
      <c r="H789" s="640">
        <f t="shared" si="318"/>
        <v>0</v>
      </c>
      <c r="I789" s="640">
        <f t="shared" si="318"/>
        <v>0</v>
      </c>
      <c r="J789" s="640">
        <f t="shared" si="318"/>
        <v>0</v>
      </c>
      <c r="K789" s="640">
        <f t="shared" si="318"/>
        <v>0</v>
      </c>
      <c r="L789" s="641">
        <f t="shared" si="318"/>
        <v>0</v>
      </c>
      <c r="M789" s="641">
        <f t="shared" si="318"/>
        <v>0</v>
      </c>
      <c r="N789" s="641">
        <f t="shared" si="318"/>
        <v>0</v>
      </c>
      <c r="O789" s="635"/>
    </row>
    <row r="790" spans="1:15" ht="12.75">
      <c r="A790" s="774"/>
      <c r="B790" s="485" t="s">
        <v>260</v>
      </c>
      <c r="C790" s="145"/>
      <c r="D790" s="639">
        <v>775</v>
      </c>
      <c r="E790" s="148" t="s">
        <v>261</v>
      </c>
      <c r="F790" s="649">
        <f aca="true" t="shared" si="319" ref="F790:N790">SUM(F791:F792)</f>
        <v>0</v>
      </c>
      <c r="G790" s="649">
        <f t="shared" si="319"/>
        <v>0</v>
      </c>
      <c r="H790" s="649">
        <f t="shared" si="319"/>
        <v>0</v>
      </c>
      <c r="I790" s="649">
        <f t="shared" si="319"/>
        <v>0</v>
      </c>
      <c r="J790" s="649">
        <f t="shared" si="319"/>
        <v>0</v>
      </c>
      <c r="K790" s="649">
        <f t="shared" si="319"/>
        <v>0</v>
      </c>
      <c r="L790" s="650">
        <f t="shared" si="319"/>
        <v>0</v>
      </c>
      <c r="M790" s="650">
        <f t="shared" si="319"/>
        <v>0</v>
      </c>
      <c r="N790" s="650">
        <f t="shared" si="319"/>
        <v>0</v>
      </c>
      <c r="O790" s="635"/>
    </row>
    <row r="791" spans="1:15" ht="12.75">
      <c r="A791" s="774"/>
      <c r="B791" s="485"/>
      <c r="C791" s="775" t="s">
        <v>262</v>
      </c>
      <c r="D791" s="639">
        <v>776</v>
      </c>
      <c r="E791" s="148" t="s">
        <v>263</v>
      </c>
      <c r="F791" s="649">
        <f>'[1]80,02 programe'!E474</f>
        <v>0</v>
      </c>
      <c r="G791" s="649">
        <f>SUM(H791:K791)</f>
        <v>0</v>
      </c>
      <c r="H791" s="776">
        <f>'[1]80,02 programe'!G474</f>
        <v>0</v>
      </c>
      <c r="I791" s="776">
        <f>'[1]80,02 programe'!H474</f>
        <v>0</v>
      </c>
      <c r="J791" s="776">
        <f>'[1]80,02 programe'!I474</f>
        <v>0</v>
      </c>
      <c r="K791" s="776">
        <f>'[1]80,02 programe'!J474</f>
        <v>0</v>
      </c>
      <c r="L791" s="777">
        <f>'[1]80,02 programe'!K474</f>
        <v>0</v>
      </c>
      <c r="M791" s="777">
        <f>'[1]80,02 programe'!L474</f>
        <v>0</v>
      </c>
      <c r="N791" s="777">
        <f>'[1]80,02 programe'!M474</f>
        <v>0</v>
      </c>
      <c r="O791" s="635"/>
    </row>
    <row r="792" spans="1:15" ht="12.75">
      <c r="A792" s="774"/>
      <c r="B792" s="485"/>
      <c r="C792" s="775" t="s">
        <v>264</v>
      </c>
      <c r="D792" s="639">
        <v>777</v>
      </c>
      <c r="E792" s="148" t="s">
        <v>265</v>
      </c>
      <c r="F792" s="649">
        <f>'[1]80,02 programe'!E475</f>
        <v>0</v>
      </c>
      <c r="G792" s="649">
        <f>SUM(H792:K792)</f>
        <v>0</v>
      </c>
      <c r="H792" s="776">
        <f>'[1]80,02 programe'!G475</f>
        <v>0</v>
      </c>
      <c r="I792" s="776">
        <f>'[1]80,02 programe'!H475</f>
        <v>0</v>
      </c>
      <c r="J792" s="776">
        <f>'[1]80,02 programe'!I475</f>
        <v>0</v>
      </c>
      <c r="K792" s="776">
        <f>'[1]80,02 programe'!J475</f>
        <v>0</v>
      </c>
      <c r="L792" s="777">
        <f>'[1]80,02 programe'!K475</f>
        <v>0</v>
      </c>
      <c r="M792" s="777">
        <f>'[1]80,02 programe'!L475</f>
        <v>0</v>
      </c>
      <c r="N792" s="777">
        <f>'[1]80,02 programe'!M475</f>
        <v>0</v>
      </c>
      <c r="O792" s="635"/>
    </row>
    <row r="793" spans="1:15" ht="12.75">
      <c r="A793" s="792" t="s">
        <v>903</v>
      </c>
      <c r="B793" s="792"/>
      <c r="C793" s="792"/>
      <c r="D793" s="639">
        <v>778</v>
      </c>
      <c r="E793" s="148"/>
      <c r="F793" s="649"/>
      <c r="G793" s="649"/>
      <c r="H793" s="649"/>
      <c r="I793" s="649"/>
      <c r="J793" s="649"/>
      <c r="K793" s="649"/>
      <c r="L793" s="650"/>
      <c r="M793" s="650"/>
      <c r="N793" s="650"/>
      <c r="O793" s="635"/>
    </row>
    <row r="794" spans="1:15" ht="12.75">
      <c r="A794" s="165"/>
      <c r="B794" s="165" t="s">
        <v>441</v>
      </c>
      <c r="C794" s="165"/>
      <c r="D794" s="639">
        <v>779</v>
      </c>
      <c r="E794" s="148" t="s">
        <v>442</v>
      </c>
      <c r="F794" s="649">
        <f aca="true" t="shared" si="320" ref="F794:N794">SUM(F795:F798)</f>
        <v>0</v>
      </c>
      <c r="G794" s="649">
        <f t="shared" si="320"/>
        <v>2271</v>
      </c>
      <c r="H794" s="649">
        <f t="shared" si="320"/>
        <v>2271</v>
      </c>
      <c r="I794" s="649">
        <f t="shared" si="320"/>
        <v>0</v>
      </c>
      <c r="J794" s="649">
        <f t="shared" si="320"/>
        <v>0</v>
      </c>
      <c r="K794" s="649">
        <f t="shared" si="320"/>
        <v>0</v>
      </c>
      <c r="L794" s="650">
        <f t="shared" si="320"/>
        <v>1100</v>
      </c>
      <c r="M794" s="650">
        <f t="shared" si="320"/>
        <v>825</v>
      </c>
      <c r="N794" s="650">
        <f t="shared" si="320"/>
        <v>860</v>
      </c>
      <c r="O794" s="635"/>
    </row>
    <row r="795" spans="1:15" ht="12.75">
      <c r="A795" s="165"/>
      <c r="B795" s="832"/>
      <c r="C795" s="165" t="s">
        <v>1062</v>
      </c>
      <c r="D795" s="639">
        <v>780</v>
      </c>
      <c r="E795" s="148" t="s">
        <v>443</v>
      </c>
      <c r="F795" s="649"/>
      <c r="G795" s="649">
        <f>SUM(H795:K795)</f>
        <v>0</v>
      </c>
      <c r="H795" s="649"/>
      <c r="I795" s="649"/>
      <c r="J795" s="649"/>
      <c r="K795" s="649"/>
      <c r="L795" s="650"/>
      <c r="M795" s="650"/>
      <c r="N795" s="650"/>
      <c r="O795" s="635"/>
    </row>
    <row r="796" spans="1:15" ht="12.75">
      <c r="A796" s="165"/>
      <c r="B796" s="832"/>
      <c r="C796" s="165" t="s">
        <v>444</v>
      </c>
      <c r="D796" s="639">
        <v>781</v>
      </c>
      <c r="E796" s="148" t="s">
        <v>445</v>
      </c>
      <c r="F796" s="649"/>
      <c r="G796" s="649">
        <f>SUM(H796:K796)</f>
        <v>0</v>
      </c>
      <c r="H796" s="649"/>
      <c r="I796" s="649"/>
      <c r="J796" s="649"/>
      <c r="K796" s="649"/>
      <c r="L796" s="650"/>
      <c r="M796" s="650"/>
      <c r="N796" s="650"/>
      <c r="O796" s="635"/>
    </row>
    <row r="797" spans="1:15" ht="12.75">
      <c r="A797" s="165"/>
      <c r="B797" s="832"/>
      <c r="C797" s="165" t="s">
        <v>446</v>
      </c>
      <c r="D797" s="639">
        <v>782</v>
      </c>
      <c r="E797" s="148" t="s">
        <v>447</v>
      </c>
      <c r="F797" s="649">
        <f>'[1]80,02 programe'!E12</f>
        <v>0</v>
      </c>
      <c r="G797" s="649">
        <f>SUM(H797:K797)</f>
        <v>2271</v>
      </c>
      <c r="H797" s="649">
        <f>'[1]80,02 programe'!G12</f>
        <v>2271</v>
      </c>
      <c r="I797" s="649">
        <f>'[1]80,02 programe'!H12</f>
        <v>0</v>
      </c>
      <c r="J797" s="649">
        <f>'[1]80,02 programe'!I12</f>
        <v>0</v>
      </c>
      <c r="K797" s="649">
        <f>'[1]80,02 programe'!J12</f>
        <v>0</v>
      </c>
      <c r="L797" s="650">
        <f>'[1]80,02 programe'!K12</f>
        <v>1100</v>
      </c>
      <c r="M797" s="650">
        <f>'[1]80,02 programe'!L12</f>
        <v>825</v>
      </c>
      <c r="N797" s="650">
        <f>'[1]80,02 programe'!M12</f>
        <v>860</v>
      </c>
      <c r="O797" s="635"/>
    </row>
    <row r="798" spans="1:15" ht="12.75">
      <c r="A798" s="165"/>
      <c r="B798" s="832"/>
      <c r="C798" s="165" t="s">
        <v>1505</v>
      </c>
      <c r="D798" s="639">
        <v>783</v>
      </c>
      <c r="E798" s="148" t="s">
        <v>448</v>
      </c>
      <c r="F798" s="649"/>
      <c r="G798" s="649">
        <f>SUM(H798:K798)</f>
        <v>0</v>
      </c>
      <c r="H798" s="649"/>
      <c r="I798" s="649"/>
      <c r="J798" s="649"/>
      <c r="K798" s="649"/>
      <c r="L798" s="650"/>
      <c r="M798" s="650"/>
      <c r="N798" s="650"/>
      <c r="O798" s="635"/>
    </row>
    <row r="799" spans="1:15" ht="12.75">
      <c r="A799" s="833"/>
      <c r="B799" s="833"/>
      <c r="C799" s="833"/>
      <c r="D799" s="639">
        <v>784</v>
      </c>
      <c r="E799" s="148"/>
      <c r="F799" s="649"/>
      <c r="G799" s="649"/>
      <c r="H799" s="649"/>
      <c r="I799" s="649"/>
      <c r="J799" s="649"/>
      <c r="K799" s="649"/>
      <c r="L799" s="650"/>
      <c r="M799" s="650"/>
      <c r="N799" s="650"/>
      <c r="O799" s="635"/>
    </row>
    <row r="800" spans="1:17" s="369" customFormat="1" ht="15.75" customHeight="1">
      <c r="A800" s="812" t="s">
        <v>449</v>
      </c>
      <c r="B800" s="811"/>
      <c r="C800" s="748"/>
      <c r="D800" s="639">
        <v>785</v>
      </c>
      <c r="E800" s="749" t="s">
        <v>1390</v>
      </c>
      <c r="F800" s="633">
        <f aca="true" t="shared" si="321" ref="F800:N800">SUM(F831:F833)</f>
        <v>0</v>
      </c>
      <c r="G800" s="633">
        <f t="shared" si="321"/>
        <v>1230</v>
      </c>
      <c r="H800" s="633">
        <f t="shared" si="321"/>
        <v>1230</v>
      </c>
      <c r="I800" s="633">
        <f t="shared" si="321"/>
        <v>0</v>
      </c>
      <c r="J800" s="633">
        <f t="shared" si="321"/>
        <v>0</v>
      </c>
      <c r="K800" s="633">
        <f t="shared" si="321"/>
        <v>0</v>
      </c>
      <c r="L800" s="634">
        <f t="shared" si="321"/>
        <v>1058</v>
      </c>
      <c r="M800" s="634">
        <f t="shared" si="321"/>
        <v>1088</v>
      </c>
      <c r="N800" s="634">
        <f t="shared" si="321"/>
        <v>1130</v>
      </c>
      <c r="O800" s="635"/>
      <c r="P800" s="368"/>
      <c r="Q800" s="368"/>
    </row>
    <row r="801" spans="1:17" s="369" customFormat="1" ht="12.75">
      <c r="A801" s="771" t="s">
        <v>1377</v>
      </c>
      <c r="B801" s="785"/>
      <c r="C801" s="785"/>
      <c r="D801" s="639">
        <v>786</v>
      </c>
      <c r="E801" s="642" t="s">
        <v>714</v>
      </c>
      <c r="F801" s="643">
        <f aca="true" t="shared" si="322" ref="F801:N801">SUM(F802:F804,F807,F810,F815)</f>
        <v>0</v>
      </c>
      <c r="G801" s="643">
        <f t="shared" si="322"/>
        <v>1230</v>
      </c>
      <c r="H801" s="643">
        <f t="shared" si="322"/>
        <v>1230</v>
      </c>
      <c r="I801" s="643">
        <f t="shared" si="322"/>
        <v>0</v>
      </c>
      <c r="J801" s="643">
        <f t="shared" si="322"/>
        <v>0</v>
      </c>
      <c r="K801" s="643">
        <f t="shared" si="322"/>
        <v>0</v>
      </c>
      <c r="L801" s="756">
        <f t="shared" si="322"/>
        <v>1058</v>
      </c>
      <c r="M801" s="756">
        <f t="shared" si="322"/>
        <v>1088</v>
      </c>
      <c r="N801" s="756">
        <f t="shared" si="322"/>
        <v>1130</v>
      </c>
      <c r="O801" s="635"/>
      <c r="P801" s="368"/>
      <c r="Q801" s="368"/>
    </row>
    <row r="802" spans="1:17" s="369" customFormat="1" ht="12.75">
      <c r="A802" s="145" t="s">
        <v>1378</v>
      </c>
      <c r="B802" s="786"/>
      <c r="C802" s="786"/>
      <c r="D802" s="639">
        <v>787</v>
      </c>
      <c r="E802" s="642">
        <v>10</v>
      </c>
      <c r="F802" s="643">
        <f>'[1]81,02 energ.termica'!E14</f>
        <v>0</v>
      </c>
      <c r="G802" s="640">
        <f>SUM(H802:K802)</f>
        <v>0</v>
      </c>
      <c r="H802" s="640">
        <f>'[1]81,02 energ.termica'!G14</f>
        <v>0</v>
      </c>
      <c r="I802" s="640">
        <f>'[1]81,02 energ.termica'!H14</f>
        <v>0</v>
      </c>
      <c r="J802" s="640">
        <f>'[1]81,02 energ.termica'!I14</f>
        <v>0</v>
      </c>
      <c r="K802" s="640">
        <f>'[1]81,02 energ.termica'!J14</f>
        <v>0</v>
      </c>
      <c r="L802" s="641">
        <f>'[1]81,02 energ.termica'!K14</f>
        <v>0</v>
      </c>
      <c r="M802" s="641">
        <f>'[1]81,02 energ.termica'!L14</f>
        <v>0</v>
      </c>
      <c r="N802" s="641">
        <f>'[1]81,02 energ.termica'!M14</f>
        <v>0</v>
      </c>
      <c r="O802" s="635"/>
      <c r="P802" s="368"/>
      <c r="Q802" s="368"/>
    </row>
    <row r="803" spans="1:17" s="369" customFormat="1" ht="12.75">
      <c r="A803" s="145" t="s">
        <v>1379</v>
      </c>
      <c r="B803" s="786"/>
      <c r="C803" s="786"/>
      <c r="D803" s="639">
        <v>788</v>
      </c>
      <c r="E803" s="214">
        <v>20</v>
      </c>
      <c r="F803" s="640">
        <f>'[1]81,02 energ.termica'!E49</f>
        <v>0</v>
      </c>
      <c r="G803" s="640">
        <f>SUM(H803:K803)</f>
        <v>0</v>
      </c>
      <c r="H803" s="640">
        <f>'[1]81,02 energ.termica'!G49</f>
        <v>0</v>
      </c>
      <c r="I803" s="640">
        <f>'[1]81,02 energ.termica'!H49</f>
        <v>0</v>
      </c>
      <c r="J803" s="640">
        <f>'[1]81,02 energ.termica'!I49</f>
        <v>0</v>
      </c>
      <c r="K803" s="640">
        <f>'[1]81,02 energ.termica'!J49</f>
        <v>0</v>
      </c>
      <c r="L803" s="641">
        <f>'[1]81,02 energ.termica'!K49</f>
        <v>0</v>
      </c>
      <c r="M803" s="641">
        <f>'[1]81,02 energ.termica'!L49</f>
        <v>0</v>
      </c>
      <c r="N803" s="641">
        <f>'[1]81,02 energ.termica'!M49</f>
        <v>0</v>
      </c>
      <c r="O803" s="635"/>
      <c r="P803" s="368"/>
      <c r="Q803" s="368"/>
    </row>
    <row r="804" spans="1:17" s="369" customFormat="1" ht="12.75">
      <c r="A804" s="736" t="s">
        <v>163</v>
      </c>
      <c r="B804" s="736"/>
      <c r="C804" s="785"/>
      <c r="D804" s="639">
        <v>789</v>
      </c>
      <c r="E804" s="642" t="s">
        <v>795</v>
      </c>
      <c r="F804" s="643">
        <f aca="true" t="shared" si="323" ref="F804:N804">SUM(F805:F806)</f>
        <v>0</v>
      </c>
      <c r="G804" s="640">
        <f t="shared" si="323"/>
        <v>870</v>
      </c>
      <c r="H804" s="640">
        <f t="shared" si="323"/>
        <v>870</v>
      </c>
      <c r="I804" s="640">
        <f t="shared" si="323"/>
        <v>0</v>
      </c>
      <c r="J804" s="640">
        <f t="shared" si="323"/>
        <v>0</v>
      </c>
      <c r="K804" s="640">
        <f t="shared" si="323"/>
        <v>0</v>
      </c>
      <c r="L804" s="641">
        <f t="shared" si="323"/>
        <v>601</v>
      </c>
      <c r="M804" s="641">
        <f t="shared" si="323"/>
        <v>615</v>
      </c>
      <c r="N804" s="641">
        <f t="shared" si="323"/>
        <v>640</v>
      </c>
      <c r="O804" s="635"/>
      <c r="P804" s="368"/>
      <c r="Q804" s="368"/>
    </row>
    <row r="805" spans="1:17" s="369" customFormat="1" ht="12.75">
      <c r="A805" s="214"/>
      <c r="B805" s="736" t="s">
        <v>450</v>
      </c>
      <c r="C805" s="801"/>
      <c r="D805" s="639">
        <v>790</v>
      </c>
      <c r="E805" s="642" t="s">
        <v>165</v>
      </c>
      <c r="F805" s="643">
        <f>'[1]81,02 energ.termica'!E129</f>
        <v>0</v>
      </c>
      <c r="G805" s="640">
        <f>SUM(H805:K805)</f>
        <v>870</v>
      </c>
      <c r="H805" s="640">
        <f>'[1]81,02 energ.termica'!G129</f>
        <v>870</v>
      </c>
      <c r="I805" s="640">
        <f>'[1]81,02 energ.termica'!H129</f>
        <v>0</v>
      </c>
      <c r="J805" s="640">
        <f>'[1]81,02 energ.termica'!I129</f>
        <v>0</v>
      </c>
      <c r="K805" s="640">
        <f>'[1]81,02 energ.termica'!J129</f>
        <v>0</v>
      </c>
      <c r="L805" s="641">
        <f>'[1]81,02 energ.termica'!K129</f>
        <v>601</v>
      </c>
      <c r="M805" s="641">
        <f>'[1]81,02 energ.termica'!L129</f>
        <v>615</v>
      </c>
      <c r="N805" s="641">
        <f>'[1]81,02 energ.termica'!M129</f>
        <v>640</v>
      </c>
      <c r="O805" s="635"/>
      <c r="P805" s="368"/>
      <c r="Q805" s="368"/>
    </row>
    <row r="806" spans="1:17" s="369" customFormat="1" ht="12.75">
      <c r="A806" s="214"/>
      <c r="B806" s="736" t="s">
        <v>47</v>
      </c>
      <c r="C806" s="736"/>
      <c r="D806" s="639">
        <v>791</v>
      </c>
      <c r="E806" s="642" t="s">
        <v>166</v>
      </c>
      <c r="F806" s="643">
        <f>'[1]81,02 energ.termica'!E146</f>
        <v>0</v>
      </c>
      <c r="G806" s="640">
        <f>SUM(H806:K806)</f>
        <v>0</v>
      </c>
      <c r="H806" s="640">
        <f>'[1]81,02 energ.termica'!G146</f>
        <v>0</v>
      </c>
      <c r="I806" s="640">
        <f>'[1]81,02 energ.termica'!H146</f>
        <v>0</v>
      </c>
      <c r="J806" s="640">
        <f>'[1]81,02 energ.termica'!I146</f>
        <v>0</v>
      </c>
      <c r="K806" s="640">
        <f>'[1]81,02 energ.termica'!J146</f>
        <v>0</v>
      </c>
      <c r="L806" s="641">
        <f>'[1]81,02 energ.termica'!K146</f>
        <v>0</v>
      </c>
      <c r="M806" s="641">
        <f>'[1]81,02 energ.termica'!L146</f>
        <v>0</v>
      </c>
      <c r="N806" s="641">
        <f>'[1]81,02 energ.termica'!M146</f>
        <v>0</v>
      </c>
      <c r="O806" s="635"/>
      <c r="P806" s="368"/>
      <c r="Q806" s="368"/>
    </row>
    <row r="807" spans="1:17" s="369" customFormat="1" ht="12.75">
      <c r="A807" s="736" t="s">
        <v>170</v>
      </c>
      <c r="B807" s="145"/>
      <c r="C807" s="785"/>
      <c r="D807" s="639">
        <v>792</v>
      </c>
      <c r="E807" s="642" t="s">
        <v>813</v>
      </c>
      <c r="F807" s="643">
        <f aca="true" t="shared" si="324" ref="F807:N808">SUM(F808)</f>
        <v>0</v>
      </c>
      <c r="G807" s="640">
        <f t="shared" si="324"/>
        <v>0</v>
      </c>
      <c r="H807" s="640">
        <f t="shared" si="324"/>
        <v>0</v>
      </c>
      <c r="I807" s="640">
        <f t="shared" si="324"/>
        <v>0</v>
      </c>
      <c r="J807" s="640">
        <f t="shared" si="324"/>
        <v>0</v>
      </c>
      <c r="K807" s="640">
        <f t="shared" si="324"/>
        <v>0</v>
      </c>
      <c r="L807" s="641">
        <f t="shared" si="324"/>
        <v>0</v>
      </c>
      <c r="M807" s="641">
        <f t="shared" si="324"/>
        <v>0</v>
      </c>
      <c r="N807" s="641">
        <f t="shared" si="324"/>
        <v>0</v>
      </c>
      <c r="O807" s="635"/>
      <c r="P807" s="368"/>
      <c r="Q807" s="368"/>
    </row>
    <row r="808" spans="1:17" s="369" customFormat="1" ht="12.75">
      <c r="A808" s="214"/>
      <c r="B808" s="736" t="s">
        <v>300</v>
      </c>
      <c r="C808" s="785"/>
      <c r="D808" s="639">
        <v>793</v>
      </c>
      <c r="E808" s="214" t="s">
        <v>1413</v>
      </c>
      <c r="F808" s="640">
        <f t="shared" si="324"/>
        <v>0</v>
      </c>
      <c r="G808" s="640">
        <f t="shared" si="324"/>
        <v>0</v>
      </c>
      <c r="H808" s="640">
        <f t="shared" si="324"/>
        <v>0</v>
      </c>
      <c r="I808" s="640">
        <f t="shared" si="324"/>
        <v>0</v>
      </c>
      <c r="J808" s="640">
        <f t="shared" si="324"/>
        <v>0</v>
      </c>
      <c r="K808" s="640">
        <f t="shared" si="324"/>
        <v>0</v>
      </c>
      <c r="L808" s="641">
        <f t="shared" si="324"/>
        <v>0</v>
      </c>
      <c r="M808" s="641">
        <f t="shared" si="324"/>
        <v>0</v>
      </c>
      <c r="N808" s="641">
        <f t="shared" si="324"/>
        <v>0</v>
      </c>
      <c r="O808" s="635"/>
      <c r="P808" s="368"/>
      <c r="Q808" s="368"/>
    </row>
    <row r="809" spans="1:15" ht="12.75">
      <c r="A809" s="148"/>
      <c r="B809" s="148"/>
      <c r="C809" s="148" t="s">
        <v>273</v>
      </c>
      <c r="D809" s="639">
        <v>794</v>
      </c>
      <c r="E809" s="148" t="s">
        <v>1415</v>
      </c>
      <c r="F809" s="649">
        <f>'[1]81,02 energ.termica'!E155</f>
        <v>0</v>
      </c>
      <c r="G809" s="649">
        <f>SUM(H809:K809)</f>
        <v>0</v>
      </c>
      <c r="H809" s="649">
        <f>'[1]81,02 energ.termica'!G155</f>
        <v>0</v>
      </c>
      <c r="I809" s="649">
        <f>'[1]81,02 energ.termica'!H155</f>
        <v>0</v>
      </c>
      <c r="J809" s="649">
        <f>'[1]81,02 energ.termica'!I155</f>
        <v>0</v>
      </c>
      <c r="K809" s="649">
        <f>'[1]81,02 energ.termica'!J155</f>
        <v>0</v>
      </c>
      <c r="L809" s="650">
        <f>'[1]81,02 energ.termica'!K155</f>
        <v>0</v>
      </c>
      <c r="M809" s="650">
        <f>'[1]81,02 energ.termica'!L155</f>
        <v>0</v>
      </c>
      <c r="N809" s="650">
        <f>'[1]81,02 energ.termica'!M155</f>
        <v>0</v>
      </c>
      <c r="O809" s="635"/>
    </row>
    <row r="810" spans="1:17" s="369" customFormat="1" ht="12.75">
      <c r="A810" s="736" t="s">
        <v>186</v>
      </c>
      <c r="B810" s="214"/>
      <c r="C810" s="736"/>
      <c r="D810" s="639">
        <v>795</v>
      </c>
      <c r="E810" s="642">
        <v>55</v>
      </c>
      <c r="F810" s="643">
        <f aca="true" t="shared" si="325" ref="F810:N810">SUM(F811)</f>
        <v>0</v>
      </c>
      <c r="G810" s="640">
        <f t="shared" si="325"/>
        <v>360</v>
      </c>
      <c r="H810" s="640">
        <f t="shared" si="325"/>
        <v>360</v>
      </c>
      <c r="I810" s="640">
        <f t="shared" si="325"/>
        <v>0</v>
      </c>
      <c r="J810" s="640">
        <f t="shared" si="325"/>
        <v>0</v>
      </c>
      <c r="K810" s="640">
        <f t="shared" si="325"/>
        <v>0</v>
      </c>
      <c r="L810" s="641">
        <f t="shared" si="325"/>
        <v>457</v>
      </c>
      <c r="M810" s="641">
        <f t="shared" si="325"/>
        <v>473</v>
      </c>
      <c r="N810" s="641">
        <f t="shared" si="325"/>
        <v>490</v>
      </c>
      <c r="O810" s="635"/>
      <c r="P810" s="368"/>
      <c r="Q810" s="368"/>
    </row>
    <row r="811" spans="1:17" s="369" customFormat="1" ht="12.75">
      <c r="A811" s="145"/>
      <c r="B811" s="736" t="s">
        <v>1417</v>
      </c>
      <c r="C811" s="736"/>
      <c r="D811" s="639">
        <v>796</v>
      </c>
      <c r="E811" s="214" t="s">
        <v>1418</v>
      </c>
      <c r="F811" s="640">
        <f aca="true" t="shared" si="326" ref="F811:N811">SUM(F812:F814)</f>
        <v>0</v>
      </c>
      <c r="G811" s="640">
        <f t="shared" si="326"/>
        <v>360</v>
      </c>
      <c r="H811" s="640">
        <f t="shared" si="326"/>
        <v>360</v>
      </c>
      <c r="I811" s="640">
        <f t="shared" si="326"/>
        <v>0</v>
      </c>
      <c r="J811" s="640">
        <f t="shared" si="326"/>
        <v>0</v>
      </c>
      <c r="K811" s="640">
        <f t="shared" si="326"/>
        <v>0</v>
      </c>
      <c r="L811" s="641">
        <f t="shared" si="326"/>
        <v>457</v>
      </c>
      <c r="M811" s="641">
        <f t="shared" si="326"/>
        <v>473</v>
      </c>
      <c r="N811" s="641">
        <f t="shared" si="326"/>
        <v>490</v>
      </c>
      <c r="O811" s="635"/>
      <c r="P811" s="368"/>
      <c r="Q811" s="368"/>
    </row>
    <row r="812" spans="1:15" ht="12.75">
      <c r="A812" s="148"/>
      <c r="B812" s="148"/>
      <c r="C812" s="165" t="s">
        <v>415</v>
      </c>
      <c r="D812" s="639">
        <v>797</v>
      </c>
      <c r="E812" s="148" t="s">
        <v>192</v>
      </c>
      <c r="F812" s="649">
        <f>'[1]81,02 energ.termica'!E243</f>
        <v>0</v>
      </c>
      <c r="G812" s="649">
        <f>SUM(H812:K812)</f>
        <v>0</v>
      </c>
      <c r="H812" s="649">
        <f>'[1]81,02 energ.termica'!G243</f>
        <v>0</v>
      </c>
      <c r="I812" s="649">
        <f>'[1]81,02 energ.termica'!H243</f>
        <v>0</v>
      </c>
      <c r="J812" s="649">
        <f>'[1]81,02 energ.termica'!I243</f>
        <v>0</v>
      </c>
      <c r="K812" s="649">
        <f>'[1]81,02 energ.termica'!J243</f>
        <v>0</v>
      </c>
      <c r="L812" s="650">
        <f>'[1]81,02 energ.termica'!K243</f>
        <v>0</v>
      </c>
      <c r="M812" s="650">
        <f>'[1]81,02 energ.termica'!L243</f>
        <v>0</v>
      </c>
      <c r="N812" s="650">
        <f>'[1]81,02 energ.termica'!M243</f>
        <v>0</v>
      </c>
      <c r="O812" s="635"/>
    </row>
    <row r="813" spans="1:15" ht="12.75">
      <c r="A813" s="148"/>
      <c r="B813" s="148"/>
      <c r="C813" s="165" t="s">
        <v>1529</v>
      </c>
      <c r="D813" s="639">
        <v>798</v>
      </c>
      <c r="E813" s="148" t="s">
        <v>1530</v>
      </c>
      <c r="F813" s="649">
        <f>'[1]81,02 energ.termica'!E249</f>
        <v>0</v>
      </c>
      <c r="G813" s="649">
        <f>SUM(H813:K813)</f>
        <v>360</v>
      </c>
      <c r="H813" s="649">
        <f>'[1]81,02 energ.termica'!G249</f>
        <v>360</v>
      </c>
      <c r="I813" s="649">
        <f>'[1]81,02 energ.termica'!H249</f>
        <v>0</v>
      </c>
      <c r="J813" s="649">
        <f>'[1]81,02 energ.termica'!I249</f>
        <v>0</v>
      </c>
      <c r="K813" s="649">
        <f>'[1]81,02 energ.termica'!J249</f>
        <v>0</v>
      </c>
      <c r="L813" s="650">
        <f>'[1]81,02 energ.termica'!K249</f>
        <v>457</v>
      </c>
      <c r="M813" s="650">
        <f>'[1]81,02 energ.termica'!L249</f>
        <v>473</v>
      </c>
      <c r="N813" s="650">
        <f>'[1]81,02 energ.termica'!M249</f>
        <v>490</v>
      </c>
      <c r="O813" s="635"/>
    </row>
    <row r="814" spans="1:15" ht="12.75">
      <c r="A814" s="148"/>
      <c r="B814" s="148"/>
      <c r="C814" s="165" t="s">
        <v>197</v>
      </c>
      <c r="D814" s="639">
        <v>799</v>
      </c>
      <c r="E814" s="148" t="s">
        <v>198</v>
      </c>
      <c r="F814" s="649">
        <f>'[1]81,02 energ.termica'!E271</f>
        <v>0</v>
      </c>
      <c r="G814" s="649">
        <f>SUM(H814:K814)</f>
        <v>0</v>
      </c>
      <c r="H814" s="649">
        <f>'[1]81,02 energ.termica'!G271</f>
        <v>0</v>
      </c>
      <c r="I814" s="649">
        <f>'[1]81,02 energ.termica'!H271</f>
        <v>0</v>
      </c>
      <c r="J814" s="649">
        <f>'[1]81,02 energ.termica'!I271</f>
        <v>0</v>
      </c>
      <c r="K814" s="649">
        <f>'[1]81,02 energ.termica'!J271</f>
        <v>0</v>
      </c>
      <c r="L814" s="650">
        <f>'[1]81,02 energ.termica'!K271</f>
        <v>0</v>
      </c>
      <c r="M814" s="650">
        <f>'[1]81,02 energ.termica'!L271</f>
        <v>0</v>
      </c>
      <c r="N814" s="650">
        <f>'[1]81,02 energ.termica'!M271</f>
        <v>0</v>
      </c>
      <c r="O814" s="635"/>
    </row>
    <row r="815" spans="1:15" ht="12.75">
      <c r="A815" s="736" t="s">
        <v>213</v>
      </c>
      <c r="B815" s="145"/>
      <c r="C815" s="814"/>
      <c r="D815" s="639">
        <v>800</v>
      </c>
      <c r="E815" s="642">
        <v>57</v>
      </c>
      <c r="F815" s="655">
        <f aca="true" t="shared" si="327" ref="F815:N816">SUM(F816)</f>
        <v>0</v>
      </c>
      <c r="G815" s="655">
        <f t="shared" si="327"/>
        <v>0</v>
      </c>
      <c r="H815" s="655">
        <f t="shared" si="327"/>
        <v>0</v>
      </c>
      <c r="I815" s="655">
        <f t="shared" si="327"/>
        <v>0</v>
      </c>
      <c r="J815" s="655">
        <f t="shared" si="327"/>
        <v>0</v>
      </c>
      <c r="K815" s="655">
        <f t="shared" si="327"/>
        <v>0</v>
      </c>
      <c r="L815" s="656">
        <f t="shared" si="327"/>
        <v>0</v>
      </c>
      <c r="M815" s="656">
        <f t="shared" si="327"/>
        <v>0</v>
      </c>
      <c r="N815" s="656">
        <f t="shared" si="327"/>
        <v>0</v>
      </c>
      <c r="O815" s="635"/>
    </row>
    <row r="816" spans="1:15" ht="12.75">
      <c r="A816" s="214"/>
      <c r="B816" s="145" t="s">
        <v>214</v>
      </c>
      <c r="C816" s="829"/>
      <c r="D816" s="639">
        <v>801</v>
      </c>
      <c r="E816" s="642" t="s">
        <v>1425</v>
      </c>
      <c r="F816" s="655">
        <f t="shared" si="327"/>
        <v>0</v>
      </c>
      <c r="G816" s="655">
        <f t="shared" si="327"/>
        <v>0</v>
      </c>
      <c r="H816" s="655">
        <f t="shared" si="327"/>
        <v>0</v>
      </c>
      <c r="I816" s="655">
        <f t="shared" si="327"/>
        <v>0</v>
      </c>
      <c r="J816" s="655">
        <f t="shared" si="327"/>
        <v>0</v>
      </c>
      <c r="K816" s="655">
        <f t="shared" si="327"/>
        <v>0</v>
      </c>
      <c r="L816" s="656">
        <f t="shared" si="327"/>
        <v>0</v>
      </c>
      <c r="M816" s="656">
        <f t="shared" si="327"/>
        <v>0</v>
      </c>
      <c r="N816" s="656">
        <f t="shared" si="327"/>
        <v>0</v>
      </c>
      <c r="O816" s="635"/>
    </row>
    <row r="817" spans="1:15" ht="12.75">
      <c r="A817" s="736"/>
      <c r="B817" s="148"/>
      <c r="C817" s="165" t="s">
        <v>327</v>
      </c>
      <c r="D817" s="639">
        <v>802</v>
      </c>
      <c r="E817" s="674" t="s">
        <v>1427</v>
      </c>
      <c r="F817" s="649">
        <f>'[1]81,02 energ.termica'!E396</f>
        <v>0</v>
      </c>
      <c r="G817" s="649">
        <f>SUM(H817:K817)</f>
        <v>0</v>
      </c>
      <c r="H817" s="649">
        <f>'[1]81,02 energ.termica'!G396</f>
        <v>0</v>
      </c>
      <c r="I817" s="649">
        <f>'[1]81,02 energ.termica'!H396</f>
        <v>0</v>
      </c>
      <c r="J817" s="649">
        <f>'[1]81,02 energ.termica'!I396</f>
        <v>0</v>
      </c>
      <c r="K817" s="649">
        <f>'[1]81,02 energ.termica'!J396</f>
        <v>0</v>
      </c>
      <c r="L817" s="650">
        <f>'[1]81,02 energ.termica'!K396</f>
        <v>0</v>
      </c>
      <c r="M817" s="650">
        <f>'[1]81,02 energ.termica'!L396</f>
        <v>0</v>
      </c>
      <c r="N817" s="650">
        <f>'[1]81,02 energ.termica'!M396</f>
        <v>0</v>
      </c>
      <c r="O817" s="635"/>
    </row>
    <row r="818" spans="1:17" s="369" customFormat="1" ht="12.75">
      <c r="A818" s="770" t="s">
        <v>1477</v>
      </c>
      <c r="B818" s="785"/>
      <c r="C818" s="826"/>
      <c r="D818" s="639">
        <v>803</v>
      </c>
      <c r="E818" s="214">
        <v>70</v>
      </c>
      <c r="F818" s="640">
        <f aca="true" t="shared" si="328" ref="F818:N818">SUM(F819)</f>
        <v>0</v>
      </c>
      <c r="G818" s="640">
        <f t="shared" si="328"/>
        <v>0</v>
      </c>
      <c r="H818" s="640">
        <f t="shared" si="328"/>
        <v>0</v>
      </c>
      <c r="I818" s="640">
        <f t="shared" si="328"/>
        <v>0</v>
      </c>
      <c r="J818" s="640">
        <f t="shared" si="328"/>
        <v>0</v>
      </c>
      <c r="K818" s="640">
        <f t="shared" si="328"/>
        <v>0</v>
      </c>
      <c r="L818" s="641">
        <f t="shared" si="328"/>
        <v>0</v>
      </c>
      <c r="M818" s="641">
        <f t="shared" si="328"/>
        <v>0</v>
      </c>
      <c r="N818" s="641">
        <f t="shared" si="328"/>
        <v>0</v>
      </c>
      <c r="O818" s="635"/>
      <c r="P818" s="368"/>
      <c r="Q818" s="368"/>
    </row>
    <row r="819" spans="1:17" s="369" customFormat="1" ht="12.75">
      <c r="A819" s="684" t="s">
        <v>1403</v>
      </c>
      <c r="B819" s="736"/>
      <c r="C819" s="785"/>
      <c r="D819" s="639">
        <v>804</v>
      </c>
      <c r="E819" s="214">
        <v>71</v>
      </c>
      <c r="F819" s="640">
        <f aca="true" t="shared" si="329" ref="F819:N819">SUM(F820,F825)</f>
        <v>0</v>
      </c>
      <c r="G819" s="640">
        <f t="shared" si="329"/>
        <v>0</v>
      </c>
      <c r="H819" s="640">
        <f t="shared" si="329"/>
        <v>0</v>
      </c>
      <c r="I819" s="640">
        <f t="shared" si="329"/>
        <v>0</v>
      </c>
      <c r="J819" s="640">
        <f t="shared" si="329"/>
        <v>0</v>
      </c>
      <c r="K819" s="640">
        <f t="shared" si="329"/>
        <v>0</v>
      </c>
      <c r="L819" s="641">
        <f t="shared" si="329"/>
        <v>0</v>
      </c>
      <c r="M819" s="641">
        <f t="shared" si="329"/>
        <v>0</v>
      </c>
      <c r="N819" s="641">
        <f t="shared" si="329"/>
        <v>0</v>
      </c>
      <c r="O819" s="635"/>
      <c r="P819" s="368"/>
      <c r="Q819" s="368"/>
    </row>
    <row r="820" spans="1:17" s="369" customFormat="1" ht="12.75">
      <c r="A820" s="214"/>
      <c r="B820" s="736" t="s">
        <v>1395</v>
      </c>
      <c r="C820" s="785"/>
      <c r="D820" s="639">
        <v>805</v>
      </c>
      <c r="E820" s="214" t="s">
        <v>1254</v>
      </c>
      <c r="F820" s="640">
        <f aca="true" t="shared" si="330" ref="F820:N820">SUM(F821:F824)</f>
        <v>0</v>
      </c>
      <c r="G820" s="640">
        <f t="shared" si="330"/>
        <v>0</v>
      </c>
      <c r="H820" s="640">
        <f t="shared" si="330"/>
        <v>0</v>
      </c>
      <c r="I820" s="640">
        <f t="shared" si="330"/>
        <v>0</v>
      </c>
      <c r="J820" s="640">
        <f t="shared" si="330"/>
        <v>0</v>
      </c>
      <c r="K820" s="640">
        <f t="shared" si="330"/>
        <v>0</v>
      </c>
      <c r="L820" s="641">
        <f t="shared" si="330"/>
        <v>0</v>
      </c>
      <c r="M820" s="641">
        <f t="shared" si="330"/>
        <v>0</v>
      </c>
      <c r="N820" s="641">
        <f t="shared" si="330"/>
        <v>0</v>
      </c>
      <c r="O820" s="635"/>
      <c r="P820" s="368"/>
      <c r="Q820" s="368"/>
    </row>
    <row r="821" spans="1:15" ht="12.75">
      <c r="A821" s="148"/>
      <c r="B821" s="736"/>
      <c r="C821" s="164" t="s">
        <v>1255</v>
      </c>
      <c r="D821" s="639">
        <v>806</v>
      </c>
      <c r="E821" s="165" t="s">
        <v>1256</v>
      </c>
      <c r="F821" s="722">
        <f>'[1]81,02 energ.termica'!E436</f>
        <v>0</v>
      </c>
      <c r="G821" s="649">
        <f>SUM(H821:K821)</f>
        <v>0</v>
      </c>
      <c r="H821" s="649">
        <f>'[1]81,02 energ.termica'!G436</f>
        <v>0</v>
      </c>
      <c r="I821" s="649">
        <f>'[1]81,02 energ.termica'!H436</f>
        <v>0</v>
      </c>
      <c r="J821" s="649">
        <f>'[1]81,02 energ.termica'!I436</f>
        <v>0</v>
      </c>
      <c r="K821" s="649">
        <f>'[1]81,02 energ.termica'!J436</f>
        <v>0</v>
      </c>
      <c r="L821" s="650">
        <f>'[1]81,02 energ.termica'!K436</f>
        <v>0</v>
      </c>
      <c r="M821" s="650">
        <f>'[1]81,02 energ.termica'!L436</f>
        <v>0</v>
      </c>
      <c r="N821" s="650">
        <f>'[1]81,02 energ.termica'!M436</f>
        <v>0</v>
      </c>
      <c r="O821" s="635"/>
    </row>
    <row r="822" spans="1:15" ht="14.25" customHeight="1">
      <c r="A822" s="148"/>
      <c r="B822" s="736"/>
      <c r="C822" s="709" t="s">
        <v>1257</v>
      </c>
      <c r="D822" s="639">
        <v>807</v>
      </c>
      <c r="E822" s="165" t="s">
        <v>1258</v>
      </c>
      <c r="F822" s="722">
        <f>'[1]81,02 energ.termica'!E437</f>
        <v>0</v>
      </c>
      <c r="G822" s="649">
        <f>SUM(H822:K822)</f>
        <v>0</v>
      </c>
      <c r="H822" s="649">
        <f>'[1]81,02 energ.termica'!G437</f>
        <v>0</v>
      </c>
      <c r="I822" s="649">
        <f>'[1]81,02 energ.termica'!H437</f>
        <v>0</v>
      </c>
      <c r="J822" s="649">
        <f>'[1]81,02 energ.termica'!I437</f>
        <v>0</v>
      </c>
      <c r="K822" s="649">
        <f>'[1]81,02 energ.termica'!J437</f>
        <v>0</v>
      </c>
      <c r="L822" s="650">
        <f>'[1]81,02 energ.termica'!K437</f>
        <v>0</v>
      </c>
      <c r="M822" s="650">
        <f>'[1]81,02 energ.termica'!L437</f>
        <v>0</v>
      </c>
      <c r="N822" s="650">
        <f>'[1]81,02 energ.termica'!M437</f>
        <v>0</v>
      </c>
      <c r="O822" s="635"/>
    </row>
    <row r="823" spans="1:15" ht="12.75">
      <c r="A823" s="148"/>
      <c r="B823" s="736"/>
      <c r="C823" s="165" t="s">
        <v>1259</v>
      </c>
      <c r="D823" s="639">
        <v>808</v>
      </c>
      <c r="E823" s="165" t="s">
        <v>1260</v>
      </c>
      <c r="F823" s="722">
        <f>'[1]81,02 energ.termica'!E438</f>
        <v>0</v>
      </c>
      <c r="G823" s="649">
        <f>SUM(H823:K823)</f>
        <v>0</v>
      </c>
      <c r="H823" s="649">
        <f>'[1]81,02 energ.termica'!G438</f>
        <v>0</v>
      </c>
      <c r="I823" s="649">
        <f>'[1]81,02 energ.termica'!H438</f>
        <v>0</v>
      </c>
      <c r="J823" s="649">
        <f>'[1]81,02 energ.termica'!I438</f>
        <v>0</v>
      </c>
      <c r="K823" s="649">
        <f>'[1]81,02 energ.termica'!J438</f>
        <v>0</v>
      </c>
      <c r="L823" s="650">
        <f>'[1]81,02 energ.termica'!K438</f>
        <v>0</v>
      </c>
      <c r="M823" s="650">
        <f>'[1]81,02 energ.termica'!L438</f>
        <v>0</v>
      </c>
      <c r="N823" s="650">
        <f>'[1]81,02 energ.termica'!M438</f>
        <v>0</v>
      </c>
      <c r="O823" s="635"/>
    </row>
    <row r="824" spans="1:15" ht="12.75">
      <c r="A824" s="148"/>
      <c r="B824" s="736"/>
      <c r="C824" s="165" t="s">
        <v>1428</v>
      </c>
      <c r="D824" s="639">
        <v>809</v>
      </c>
      <c r="E824" s="165" t="s">
        <v>1262</v>
      </c>
      <c r="F824" s="722">
        <f>'[1]81,02 energ.termica'!E439</f>
        <v>0</v>
      </c>
      <c r="G824" s="649">
        <f>SUM(H824:K824)</f>
        <v>0</v>
      </c>
      <c r="H824" s="649">
        <f>'[1]81,02 energ.termica'!G439</f>
        <v>0</v>
      </c>
      <c r="I824" s="649">
        <f>'[1]81,02 energ.termica'!H439</f>
        <v>0</v>
      </c>
      <c r="J824" s="649">
        <f>'[1]81,02 energ.termica'!I439</f>
        <v>0</v>
      </c>
      <c r="K824" s="649">
        <f>'[1]81,02 energ.termica'!J439</f>
        <v>0</v>
      </c>
      <c r="L824" s="650">
        <f>'[1]81,02 energ.termica'!K439</f>
        <v>0</v>
      </c>
      <c r="M824" s="650">
        <f>'[1]81,02 energ.termica'!L439</f>
        <v>0</v>
      </c>
      <c r="N824" s="650">
        <f>'[1]81,02 energ.termica'!M439</f>
        <v>0</v>
      </c>
      <c r="O824" s="635"/>
    </row>
    <row r="825" spans="1:17" s="369" customFormat="1" ht="12.75">
      <c r="A825" s="214"/>
      <c r="B825" s="233" t="s">
        <v>277</v>
      </c>
      <c r="C825" s="233"/>
      <c r="D825" s="639">
        <v>810</v>
      </c>
      <c r="E825" s="145" t="s">
        <v>1387</v>
      </c>
      <c r="F825" s="772"/>
      <c r="G825" s="640">
        <f>SUM(H825:K825)</f>
        <v>0</v>
      </c>
      <c r="H825" s="640">
        <f>'[1]81,02 energ.termica'!G442</f>
        <v>0</v>
      </c>
      <c r="I825" s="640"/>
      <c r="J825" s="640"/>
      <c r="K825" s="640"/>
      <c r="L825" s="641"/>
      <c r="M825" s="641"/>
      <c r="N825" s="641"/>
      <c r="O825" s="635"/>
      <c r="P825" s="368"/>
      <c r="Q825" s="368"/>
    </row>
    <row r="826" spans="1:17" s="369" customFormat="1" ht="12.75">
      <c r="A826" s="770" t="s">
        <v>678</v>
      </c>
      <c r="B826" s="214"/>
      <c r="C826" s="145"/>
      <c r="D826" s="639">
        <v>811</v>
      </c>
      <c r="E826" s="214">
        <v>79</v>
      </c>
      <c r="F826" s="640">
        <f aca="true" t="shared" si="331" ref="F826:N826">SUM(F827)</f>
        <v>0</v>
      </c>
      <c r="G826" s="640">
        <f t="shared" si="331"/>
        <v>0</v>
      </c>
      <c r="H826" s="640">
        <f t="shared" si="331"/>
        <v>0</v>
      </c>
      <c r="I826" s="640">
        <f t="shared" si="331"/>
        <v>0</v>
      </c>
      <c r="J826" s="640">
        <f t="shared" si="331"/>
        <v>0</v>
      </c>
      <c r="K826" s="640">
        <f t="shared" si="331"/>
        <v>0</v>
      </c>
      <c r="L826" s="641">
        <f t="shared" si="331"/>
        <v>0</v>
      </c>
      <c r="M826" s="641">
        <f t="shared" si="331"/>
        <v>0</v>
      </c>
      <c r="N826" s="641">
        <f t="shared" si="331"/>
        <v>0</v>
      </c>
      <c r="O826" s="635"/>
      <c r="P826" s="368"/>
      <c r="Q826" s="368"/>
    </row>
    <row r="827" spans="1:17" s="369" customFormat="1" ht="12.75">
      <c r="A827" s="145" t="s">
        <v>1388</v>
      </c>
      <c r="B827" s="736"/>
      <c r="C827" s="145"/>
      <c r="D827" s="639">
        <v>812</v>
      </c>
      <c r="E827" s="214">
        <v>81</v>
      </c>
      <c r="F827" s="640">
        <f aca="true" t="shared" si="332" ref="F827:N827">SUM(F828:F829)</f>
        <v>0</v>
      </c>
      <c r="G827" s="640">
        <f t="shared" si="332"/>
        <v>0</v>
      </c>
      <c r="H827" s="640">
        <f t="shared" si="332"/>
        <v>0</v>
      </c>
      <c r="I827" s="640">
        <f t="shared" si="332"/>
        <v>0</v>
      </c>
      <c r="J827" s="640">
        <f t="shared" si="332"/>
        <v>0</v>
      </c>
      <c r="K827" s="640">
        <f t="shared" si="332"/>
        <v>0</v>
      </c>
      <c r="L827" s="641">
        <f t="shared" si="332"/>
        <v>0</v>
      </c>
      <c r="M827" s="641">
        <f t="shared" si="332"/>
        <v>0</v>
      </c>
      <c r="N827" s="641">
        <f t="shared" si="332"/>
        <v>0</v>
      </c>
      <c r="O827" s="635"/>
      <c r="P827" s="368"/>
      <c r="Q827" s="368"/>
    </row>
    <row r="828" spans="1:17" s="369" customFormat="1" ht="12.75">
      <c r="A828" s="145"/>
      <c r="B828" s="145" t="s">
        <v>255</v>
      </c>
      <c r="C828" s="145"/>
      <c r="D828" s="639">
        <v>813</v>
      </c>
      <c r="E828" s="214" t="s">
        <v>256</v>
      </c>
      <c r="F828" s="640">
        <f>'[1]81,02 energ.termica'!E460</f>
        <v>0</v>
      </c>
      <c r="G828" s="640">
        <f>SUM(H828:K828)</f>
        <v>0</v>
      </c>
      <c r="H828" s="640">
        <f>'[1]81,02 energ.termica'!G460</f>
        <v>0</v>
      </c>
      <c r="I828" s="640">
        <f>'[1]81,02 energ.termica'!H460</f>
        <v>0</v>
      </c>
      <c r="J828" s="640">
        <f>'[1]81,02 energ.termica'!I460</f>
        <v>0</v>
      </c>
      <c r="K828" s="640">
        <f>'[1]81,02 energ.termica'!J460</f>
        <v>0</v>
      </c>
      <c r="L828" s="641">
        <f>'[1]81,02 energ.termica'!K460</f>
        <v>0</v>
      </c>
      <c r="M828" s="641">
        <f>'[1]81,02 energ.termica'!L460</f>
        <v>0</v>
      </c>
      <c r="N828" s="641">
        <f>'[1]81,02 energ.termica'!M460</f>
        <v>0</v>
      </c>
      <c r="O828" s="635"/>
      <c r="P828" s="368"/>
      <c r="Q828" s="368"/>
    </row>
    <row r="829" spans="1:17" s="369" customFormat="1" ht="12.75">
      <c r="A829" s="145"/>
      <c r="B829" s="145" t="s">
        <v>1389</v>
      </c>
      <c r="C829" s="145"/>
      <c r="D829" s="639">
        <v>814</v>
      </c>
      <c r="E829" s="214" t="s">
        <v>1390</v>
      </c>
      <c r="F829" s="640">
        <f>'[1]81,02 energ.termica'!E465</f>
        <v>0</v>
      </c>
      <c r="G829" s="640">
        <f>SUM(H829:K829)</f>
        <v>0</v>
      </c>
      <c r="H829" s="640">
        <f>'[1]81,02 energ.termica'!G465</f>
        <v>0</v>
      </c>
      <c r="I829" s="640">
        <f>'[1]81,02 energ.termica'!H465</f>
        <v>0</v>
      </c>
      <c r="J829" s="640">
        <f>'[1]81,02 energ.termica'!I465</f>
        <v>0</v>
      </c>
      <c r="K829" s="640">
        <f>'[1]81,02 energ.termica'!J465</f>
        <v>0</v>
      </c>
      <c r="L829" s="641">
        <f>'[1]81,02 energ.termica'!K465</f>
        <v>0</v>
      </c>
      <c r="M829" s="641">
        <f>'[1]81,02 energ.termica'!L465</f>
        <v>0</v>
      </c>
      <c r="N829" s="641">
        <f>'[1]81,02 energ.termica'!M465</f>
        <v>0</v>
      </c>
      <c r="O829" s="635"/>
      <c r="P829" s="368"/>
      <c r="Q829" s="368"/>
    </row>
    <row r="830" spans="1:15" ht="12.75">
      <c r="A830" s="792" t="s">
        <v>903</v>
      </c>
      <c r="B830" s="792"/>
      <c r="C830" s="792"/>
      <c r="D830" s="639">
        <v>815</v>
      </c>
      <c r="E830" s="148"/>
      <c r="F830" s="649"/>
      <c r="G830" s="649"/>
      <c r="H830" s="649"/>
      <c r="I830" s="649"/>
      <c r="J830" s="649"/>
      <c r="K830" s="649"/>
      <c r="L830" s="650"/>
      <c r="M830" s="650"/>
      <c r="N830" s="650"/>
      <c r="O830" s="635"/>
    </row>
    <row r="831" spans="1:15" ht="12.75">
      <c r="A831" s="232"/>
      <c r="B831" s="165" t="s">
        <v>1067</v>
      </c>
      <c r="C831" s="165"/>
      <c r="D831" s="639">
        <v>816</v>
      </c>
      <c r="E831" s="148" t="s">
        <v>451</v>
      </c>
      <c r="F831" s="649">
        <f>'[1]81,02 energ.termica'!E12</f>
        <v>0</v>
      </c>
      <c r="G831" s="649">
        <f>SUM(H831:K831)</f>
        <v>1230</v>
      </c>
      <c r="H831" s="649">
        <f>'[1]81,02 energ.termica'!G12</f>
        <v>1230</v>
      </c>
      <c r="I831" s="649">
        <f>'[1]81,02 energ.termica'!H12</f>
        <v>0</v>
      </c>
      <c r="J831" s="649">
        <f>'[1]81,02 energ.termica'!I12</f>
        <v>0</v>
      </c>
      <c r="K831" s="649">
        <f>'[1]81,02 energ.termica'!J12</f>
        <v>0</v>
      </c>
      <c r="L831" s="650">
        <f>'[1]81,02 energ.termica'!K12</f>
        <v>1058</v>
      </c>
      <c r="M831" s="650">
        <f>'[1]81,02 energ.termica'!L12</f>
        <v>1088</v>
      </c>
      <c r="N831" s="650">
        <f>'[1]81,02 energ.termica'!M12</f>
        <v>1130</v>
      </c>
      <c r="O831" s="635"/>
    </row>
    <row r="832" spans="1:15" ht="12.75">
      <c r="A832" s="232"/>
      <c r="B832" s="165" t="s">
        <v>1219</v>
      </c>
      <c r="C832" s="165"/>
      <c r="D832" s="639">
        <v>817</v>
      </c>
      <c r="E832" s="148" t="s">
        <v>452</v>
      </c>
      <c r="F832" s="649"/>
      <c r="G832" s="649">
        <f>SUM(H832:K832)</f>
        <v>0</v>
      </c>
      <c r="H832" s="649"/>
      <c r="I832" s="649"/>
      <c r="J832" s="649"/>
      <c r="K832" s="649"/>
      <c r="L832" s="650"/>
      <c r="M832" s="650"/>
      <c r="N832" s="650"/>
      <c r="O832" s="635"/>
    </row>
    <row r="833" spans="1:15" ht="12.75">
      <c r="A833" s="145"/>
      <c r="B833" s="165" t="s">
        <v>453</v>
      </c>
      <c r="C833" s="165"/>
      <c r="D833" s="639">
        <v>818</v>
      </c>
      <c r="E833" s="148" t="s">
        <v>454</v>
      </c>
      <c r="F833" s="649"/>
      <c r="G833" s="649">
        <f>SUM(H833:K833)</f>
        <v>0</v>
      </c>
      <c r="H833" s="649"/>
      <c r="I833" s="649"/>
      <c r="J833" s="649"/>
      <c r="K833" s="649"/>
      <c r="L833" s="650"/>
      <c r="M833" s="650"/>
      <c r="N833" s="650"/>
      <c r="O833" s="635"/>
    </row>
    <row r="834" spans="1:15" ht="12.75">
      <c r="A834" s="792"/>
      <c r="B834" s="792"/>
      <c r="C834" s="792"/>
      <c r="D834" s="639">
        <v>819</v>
      </c>
      <c r="E834" s="148"/>
      <c r="F834" s="649"/>
      <c r="G834" s="649"/>
      <c r="H834" s="649"/>
      <c r="I834" s="649"/>
      <c r="J834" s="649"/>
      <c r="K834" s="649"/>
      <c r="L834" s="650"/>
      <c r="M834" s="650"/>
      <c r="N834" s="650"/>
      <c r="O834" s="635"/>
    </row>
    <row r="835" spans="1:17" s="369" customFormat="1" ht="14.25" customHeight="1">
      <c r="A835" s="834" t="s">
        <v>455</v>
      </c>
      <c r="B835" s="811"/>
      <c r="C835" s="811"/>
      <c r="D835" s="639">
        <v>820</v>
      </c>
      <c r="E835" s="749" t="s">
        <v>456</v>
      </c>
      <c r="F835" s="633">
        <f aca="true" t="shared" si="333" ref="F835:N835">SUM(F851)</f>
        <v>0</v>
      </c>
      <c r="G835" s="633">
        <f t="shared" si="333"/>
        <v>0</v>
      </c>
      <c r="H835" s="633">
        <f t="shared" si="333"/>
        <v>0</v>
      </c>
      <c r="I835" s="633">
        <f t="shared" si="333"/>
        <v>0</v>
      </c>
      <c r="J835" s="633">
        <f t="shared" si="333"/>
        <v>0</v>
      </c>
      <c r="K835" s="633">
        <f t="shared" si="333"/>
        <v>0</v>
      </c>
      <c r="L835" s="634">
        <f t="shared" si="333"/>
        <v>0</v>
      </c>
      <c r="M835" s="634">
        <f t="shared" si="333"/>
        <v>0</v>
      </c>
      <c r="N835" s="634">
        <f t="shared" si="333"/>
        <v>0</v>
      </c>
      <c r="O835" s="635"/>
      <c r="P835" s="368"/>
      <c r="Q835" s="368"/>
    </row>
    <row r="836" spans="1:17" s="369" customFormat="1" ht="12.75">
      <c r="A836" s="771" t="s">
        <v>1377</v>
      </c>
      <c r="B836" s="785"/>
      <c r="C836" s="785"/>
      <c r="D836" s="639">
        <v>821</v>
      </c>
      <c r="E836" s="642" t="s">
        <v>714</v>
      </c>
      <c r="F836" s="643">
        <f aca="true" t="shared" si="334" ref="F836:N836">SUM(F837:F839)</f>
        <v>0</v>
      </c>
      <c r="G836" s="640">
        <f t="shared" si="334"/>
        <v>0</v>
      </c>
      <c r="H836" s="640">
        <f t="shared" si="334"/>
        <v>0</v>
      </c>
      <c r="I836" s="640">
        <f t="shared" si="334"/>
        <v>0</v>
      </c>
      <c r="J836" s="640">
        <f t="shared" si="334"/>
        <v>0</v>
      </c>
      <c r="K836" s="640">
        <f t="shared" si="334"/>
        <v>0</v>
      </c>
      <c r="L836" s="641">
        <f t="shared" si="334"/>
        <v>0</v>
      </c>
      <c r="M836" s="641">
        <f t="shared" si="334"/>
        <v>0</v>
      </c>
      <c r="N836" s="641">
        <f t="shared" si="334"/>
        <v>0</v>
      </c>
      <c r="O836" s="635"/>
      <c r="P836" s="368"/>
      <c r="Q836" s="368"/>
    </row>
    <row r="837" spans="1:17" s="369" customFormat="1" ht="12.75">
      <c r="A837" s="145" t="s">
        <v>1378</v>
      </c>
      <c r="B837" s="786"/>
      <c r="C837" s="786"/>
      <c r="D837" s="639">
        <v>822</v>
      </c>
      <c r="E837" s="642">
        <v>10</v>
      </c>
      <c r="F837" s="643"/>
      <c r="G837" s="640">
        <f>SUM(H837:K837)</f>
        <v>0</v>
      </c>
      <c r="H837" s="640"/>
      <c r="I837" s="640"/>
      <c r="J837" s="640"/>
      <c r="K837" s="640"/>
      <c r="L837" s="641"/>
      <c r="M837" s="641"/>
      <c r="N837" s="641"/>
      <c r="O837" s="635"/>
      <c r="P837" s="368"/>
      <c r="Q837" s="368"/>
    </row>
    <row r="838" spans="1:17" s="369" customFormat="1" ht="12.75">
      <c r="A838" s="145" t="s">
        <v>1379</v>
      </c>
      <c r="B838" s="786"/>
      <c r="C838" s="786"/>
      <c r="D838" s="639">
        <v>823</v>
      </c>
      <c r="E838" s="214">
        <v>20</v>
      </c>
      <c r="F838" s="640"/>
      <c r="G838" s="640">
        <f>SUM(H838:K838)</f>
        <v>0</v>
      </c>
      <c r="H838" s="640"/>
      <c r="I838" s="640"/>
      <c r="J838" s="640"/>
      <c r="K838" s="640"/>
      <c r="L838" s="641"/>
      <c r="M838" s="641"/>
      <c r="N838" s="641"/>
      <c r="O838" s="635"/>
      <c r="P838" s="368"/>
      <c r="Q838" s="368"/>
    </row>
    <row r="839" spans="1:17" s="369" customFormat="1" ht="12.75">
      <c r="A839" s="736" t="s">
        <v>365</v>
      </c>
      <c r="B839" s="145"/>
      <c r="C839" s="785"/>
      <c r="D839" s="639">
        <v>824</v>
      </c>
      <c r="E839" s="642" t="s">
        <v>813</v>
      </c>
      <c r="F839" s="643">
        <f aca="true" t="shared" si="335" ref="F839:N840">SUM(F840)</f>
        <v>0</v>
      </c>
      <c r="G839" s="640">
        <f t="shared" si="335"/>
        <v>0</v>
      </c>
      <c r="H839" s="640">
        <f t="shared" si="335"/>
        <v>0</v>
      </c>
      <c r="I839" s="640">
        <f t="shared" si="335"/>
        <v>0</v>
      </c>
      <c r="J839" s="640">
        <f t="shared" si="335"/>
        <v>0</v>
      </c>
      <c r="K839" s="640">
        <f t="shared" si="335"/>
        <v>0</v>
      </c>
      <c r="L839" s="641">
        <f t="shared" si="335"/>
        <v>0</v>
      </c>
      <c r="M839" s="641">
        <f t="shared" si="335"/>
        <v>0</v>
      </c>
      <c r="N839" s="641">
        <f t="shared" si="335"/>
        <v>0</v>
      </c>
      <c r="O839" s="635"/>
      <c r="P839" s="368"/>
      <c r="Q839" s="368"/>
    </row>
    <row r="840" spans="1:17" s="369" customFormat="1" ht="12.75">
      <c r="A840" s="214"/>
      <c r="B840" s="736" t="s">
        <v>1412</v>
      </c>
      <c r="C840" s="785"/>
      <c r="D840" s="639">
        <v>825</v>
      </c>
      <c r="E840" s="214" t="s">
        <v>1413</v>
      </c>
      <c r="F840" s="640">
        <f t="shared" si="335"/>
        <v>0</v>
      </c>
      <c r="G840" s="640">
        <f t="shared" si="335"/>
        <v>0</v>
      </c>
      <c r="H840" s="640">
        <f t="shared" si="335"/>
        <v>0</v>
      </c>
      <c r="I840" s="640">
        <f t="shared" si="335"/>
        <v>0</v>
      </c>
      <c r="J840" s="640">
        <f t="shared" si="335"/>
        <v>0</v>
      </c>
      <c r="K840" s="640">
        <f t="shared" si="335"/>
        <v>0</v>
      </c>
      <c r="L840" s="641">
        <f t="shared" si="335"/>
        <v>0</v>
      </c>
      <c r="M840" s="641">
        <f t="shared" si="335"/>
        <v>0</v>
      </c>
      <c r="N840" s="641">
        <f t="shared" si="335"/>
        <v>0</v>
      </c>
      <c r="O840" s="635"/>
      <c r="P840" s="368"/>
      <c r="Q840" s="368"/>
    </row>
    <row r="841" spans="1:15" ht="12.75">
      <c r="A841" s="148"/>
      <c r="B841" s="148"/>
      <c r="C841" s="148" t="s">
        <v>273</v>
      </c>
      <c r="D841" s="639">
        <v>826</v>
      </c>
      <c r="E841" s="148" t="s">
        <v>1415</v>
      </c>
      <c r="F841" s="649"/>
      <c r="G841" s="649">
        <f>SUM(H841:K841)</f>
        <v>0</v>
      </c>
      <c r="H841" s="649"/>
      <c r="I841" s="649"/>
      <c r="J841" s="649"/>
      <c r="K841" s="649"/>
      <c r="L841" s="650"/>
      <c r="M841" s="650"/>
      <c r="N841" s="650"/>
      <c r="O841" s="635"/>
    </row>
    <row r="842" spans="1:17" s="369" customFormat="1" ht="12.75">
      <c r="A842" s="770" t="s">
        <v>1477</v>
      </c>
      <c r="B842" s="785"/>
      <c r="C842" s="826"/>
      <c r="D842" s="639">
        <v>827</v>
      </c>
      <c r="E842" s="214">
        <v>70</v>
      </c>
      <c r="F842" s="640">
        <f aca="true" t="shared" si="336" ref="F842:N842">SUM(F843)</f>
        <v>0</v>
      </c>
      <c r="G842" s="640">
        <f t="shared" si="336"/>
        <v>0</v>
      </c>
      <c r="H842" s="640">
        <f t="shared" si="336"/>
        <v>0</v>
      </c>
      <c r="I842" s="640">
        <f t="shared" si="336"/>
        <v>0</v>
      </c>
      <c r="J842" s="640">
        <f t="shared" si="336"/>
        <v>0</v>
      </c>
      <c r="K842" s="640">
        <f t="shared" si="336"/>
        <v>0</v>
      </c>
      <c r="L842" s="641">
        <f t="shared" si="336"/>
        <v>0</v>
      </c>
      <c r="M842" s="641">
        <f t="shared" si="336"/>
        <v>0</v>
      </c>
      <c r="N842" s="641">
        <f t="shared" si="336"/>
        <v>0</v>
      </c>
      <c r="O842" s="635"/>
      <c r="P842" s="368"/>
      <c r="Q842" s="368"/>
    </row>
    <row r="843" spans="1:17" s="369" customFormat="1" ht="12.75">
      <c r="A843" s="684" t="s">
        <v>1403</v>
      </c>
      <c r="B843" s="736"/>
      <c r="C843" s="785"/>
      <c r="D843" s="639">
        <v>828</v>
      </c>
      <c r="E843" s="214">
        <v>71</v>
      </c>
      <c r="F843" s="640">
        <f aca="true" t="shared" si="337" ref="F843:N843">SUM(F844,F849)</f>
        <v>0</v>
      </c>
      <c r="G843" s="640">
        <f t="shared" si="337"/>
        <v>0</v>
      </c>
      <c r="H843" s="640">
        <f t="shared" si="337"/>
        <v>0</v>
      </c>
      <c r="I843" s="640">
        <f t="shared" si="337"/>
        <v>0</v>
      </c>
      <c r="J843" s="640">
        <f t="shared" si="337"/>
        <v>0</v>
      </c>
      <c r="K843" s="640">
        <f t="shared" si="337"/>
        <v>0</v>
      </c>
      <c r="L843" s="641">
        <f t="shared" si="337"/>
        <v>0</v>
      </c>
      <c r="M843" s="641">
        <f t="shared" si="337"/>
        <v>0</v>
      </c>
      <c r="N843" s="641">
        <f t="shared" si="337"/>
        <v>0</v>
      </c>
      <c r="O843" s="635"/>
      <c r="P843" s="368"/>
      <c r="Q843" s="368"/>
    </row>
    <row r="844" spans="1:17" s="369" customFormat="1" ht="12.75">
      <c r="A844" s="214"/>
      <c r="B844" s="736" t="s">
        <v>1253</v>
      </c>
      <c r="C844" s="785"/>
      <c r="D844" s="639">
        <v>829</v>
      </c>
      <c r="E844" s="214" t="s">
        <v>1254</v>
      </c>
      <c r="F844" s="640">
        <f aca="true" t="shared" si="338" ref="F844:N844">SUM(F845:F848)</f>
        <v>0</v>
      </c>
      <c r="G844" s="640">
        <f t="shared" si="338"/>
        <v>0</v>
      </c>
      <c r="H844" s="640">
        <f t="shared" si="338"/>
        <v>0</v>
      </c>
      <c r="I844" s="640">
        <f t="shared" si="338"/>
        <v>0</v>
      </c>
      <c r="J844" s="640">
        <f t="shared" si="338"/>
        <v>0</v>
      </c>
      <c r="K844" s="640">
        <f t="shared" si="338"/>
        <v>0</v>
      </c>
      <c r="L844" s="641">
        <f t="shared" si="338"/>
        <v>0</v>
      </c>
      <c r="M844" s="641">
        <f t="shared" si="338"/>
        <v>0</v>
      </c>
      <c r="N844" s="641">
        <f t="shared" si="338"/>
        <v>0</v>
      </c>
      <c r="O844" s="635"/>
      <c r="P844" s="368"/>
      <c r="Q844" s="368"/>
    </row>
    <row r="845" spans="1:15" ht="12.75">
      <c r="A845" s="148"/>
      <c r="B845" s="736"/>
      <c r="C845" s="164" t="s">
        <v>1255</v>
      </c>
      <c r="D845" s="639">
        <v>830</v>
      </c>
      <c r="E845" s="165" t="s">
        <v>1256</v>
      </c>
      <c r="F845" s="722"/>
      <c r="G845" s="649">
        <f>SUM(H845:K845)</f>
        <v>0</v>
      </c>
      <c r="H845" s="649"/>
      <c r="I845" s="649"/>
      <c r="J845" s="649"/>
      <c r="K845" s="649"/>
      <c r="L845" s="650"/>
      <c r="M845" s="650"/>
      <c r="N845" s="650"/>
      <c r="O845" s="635"/>
    </row>
    <row r="846" spans="1:15" ht="15.75" customHeight="1">
      <c r="A846" s="148"/>
      <c r="B846" s="736"/>
      <c r="C846" s="709" t="s">
        <v>1257</v>
      </c>
      <c r="D846" s="639">
        <v>831</v>
      </c>
      <c r="E846" s="165" t="s">
        <v>1258</v>
      </c>
      <c r="F846" s="722"/>
      <c r="G846" s="649">
        <f>SUM(H846:K846)</f>
        <v>0</v>
      </c>
      <c r="H846" s="649"/>
      <c r="I846" s="649"/>
      <c r="J846" s="649"/>
      <c r="K846" s="649"/>
      <c r="L846" s="650"/>
      <c r="M846" s="650"/>
      <c r="N846" s="650"/>
      <c r="O846" s="635"/>
    </row>
    <row r="847" spans="1:15" ht="12.75">
      <c r="A847" s="148"/>
      <c r="B847" s="736"/>
      <c r="C847" s="165" t="s">
        <v>1259</v>
      </c>
      <c r="D847" s="639">
        <v>832</v>
      </c>
      <c r="E847" s="165" t="s">
        <v>1260</v>
      </c>
      <c r="F847" s="722"/>
      <c r="G847" s="649">
        <f>SUM(H847:K847)</f>
        <v>0</v>
      </c>
      <c r="H847" s="649"/>
      <c r="I847" s="649"/>
      <c r="J847" s="649"/>
      <c r="K847" s="649"/>
      <c r="L847" s="650"/>
      <c r="M847" s="650"/>
      <c r="N847" s="650"/>
      <c r="O847" s="635"/>
    </row>
    <row r="848" spans="1:15" ht="12.75">
      <c r="A848" s="148"/>
      <c r="B848" s="736"/>
      <c r="C848" s="165" t="s">
        <v>1261</v>
      </c>
      <c r="D848" s="639">
        <v>833</v>
      </c>
      <c r="E848" s="165" t="s">
        <v>1262</v>
      </c>
      <c r="F848" s="722"/>
      <c r="G848" s="649">
        <f>SUM(H848:K848)</f>
        <v>0</v>
      </c>
      <c r="H848" s="649"/>
      <c r="I848" s="649"/>
      <c r="J848" s="649"/>
      <c r="K848" s="649"/>
      <c r="L848" s="650"/>
      <c r="M848" s="650"/>
      <c r="N848" s="650"/>
      <c r="O848" s="635"/>
    </row>
    <row r="849" spans="1:17" s="369" customFormat="1" ht="12.75">
      <c r="A849" s="214"/>
      <c r="B849" s="233" t="s">
        <v>277</v>
      </c>
      <c r="C849" s="233"/>
      <c r="D849" s="639">
        <v>834</v>
      </c>
      <c r="E849" s="145" t="s">
        <v>1387</v>
      </c>
      <c r="F849" s="772"/>
      <c r="G849" s="640">
        <f>SUM(H849:K849)</f>
        <v>0</v>
      </c>
      <c r="H849" s="640"/>
      <c r="I849" s="640"/>
      <c r="J849" s="640"/>
      <c r="K849" s="640"/>
      <c r="L849" s="641"/>
      <c r="M849" s="641"/>
      <c r="N849" s="641"/>
      <c r="O849" s="635"/>
      <c r="P849" s="368"/>
      <c r="Q849" s="368"/>
    </row>
    <row r="850" spans="1:15" ht="12.75">
      <c r="A850" s="792" t="s">
        <v>903</v>
      </c>
      <c r="B850" s="792"/>
      <c r="C850" s="792"/>
      <c r="D850" s="639">
        <v>835</v>
      </c>
      <c r="E850" s="148"/>
      <c r="F850" s="649"/>
      <c r="G850" s="649"/>
      <c r="H850" s="649"/>
      <c r="I850" s="649"/>
      <c r="J850" s="649"/>
      <c r="K850" s="649"/>
      <c r="L850" s="650"/>
      <c r="M850" s="650"/>
      <c r="N850" s="650"/>
      <c r="O850" s="635"/>
    </row>
    <row r="851" spans="1:15" ht="12.75">
      <c r="A851" s="165"/>
      <c r="B851" s="165" t="s">
        <v>457</v>
      </c>
      <c r="C851" s="809"/>
      <c r="D851" s="639">
        <v>836</v>
      </c>
      <c r="E851" s="148" t="s">
        <v>458</v>
      </c>
      <c r="F851" s="649">
        <f aca="true" t="shared" si="339" ref="F851:N851">SUM(F852)</f>
        <v>0</v>
      </c>
      <c r="G851" s="649">
        <f t="shared" si="339"/>
        <v>0</v>
      </c>
      <c r="H851" s="649">
        <f t="shared" si="339"/>
        <v>0</v>
      </c>
      <c r="I851" s="649">
        <f t="shared" si="339"/>
        <v>0</v>
      </c>
      <c r="J851" s="649">
        <f t="shared" si="339"/>
        <v>0</v>
      </c>
      <c r="K851" s="649">
        <f t="shared" si="339"/>
        <v>0</v>
      </c>
      <c r="L851" s="650">
        <f t="shared" si="339"/>
        <v>0</v>
      </c>
      <c r="M851" s="650">
        <f t="shared" si="339"/>
        <v>0</v>
      </c>
      <c r="N851" s="650">
        <f t="shared" si="339"/>
        <v>0</v>
      </c>
      <c r="O851" s="635"/>
    </row>
    <row r="852" spans="1:15" ht="12.75">
      <c r="A852" s="165"/>
      <c r="B852" s="165"/>
      <c r="C852" s="165" t="s">
        <v>1078</v>
      </c>
      <c r="D852" s="639">
        <v>837</v>
      </c>
      <c r="E852" s="165" t="s">
        <v>459</v>
      </c>
      <c r="F852" s="722"/>
      <c r="G852" s="649">
        <f>SUM(H852:K852)</f>
        <v>0</v>
      </c>
      <c r="H852" s="649"/>
      <c r="I852" s="649"/>
      <c r="J852" s="649"/>
      <c r="K852" s="649"/>
      <c r="L852" s="650"/>
      <c r="M852" s="650"/>
      <c r="N852" s="650"/>
      <c r="O852" s="635"/>
    </row>
    <row r="853" spans="1:15" ht="12.75">
      <c r="A853" s="820"/>
      <c r="B853" s="820"/>
      <c r="C853" s="820"/>
      <c r="D853" s="639">
        <v>838</v>
      </c>
      <c r="E853" s="148"/>
      <c r="F853" s="649"/>
      <c r="G853" s="649"/>
      <c r="H853" s="649"/>
      <c r="I853" s="649"/>
      <c r="J853" s="649"/>
      <c r="K853" s="649"/>
      <c r="L853" s="650"/>
      <c r="M853" s="650"/>
      <c r="N853" s="650"/>
      <c r="O853" s="635"/>
    </row>
    <row r="854" spans="1:17" s="369" customFormat="1" ht="16.5" customHeight="1">
      <c r="A854" s="812" t="s">
        <v>460</v>
      </c>
      <c r="B854" s="811"/>
      <c r="C854" s="811"/>
      <c r="D854" s="639">
        <v>839</v>
      </c>
      <c r="E854" s="749" t="s">
        <v>461</v>
      </c>
      <c r="F854" s="633">
        <f aca="true" t="shared" si="340" ref="F854:N854">SUM(F894,F900,F902)</f>
        <v>190</v>
      </c>
      <c r="G854" s="633">
        <f t="shared" si="340"/>
        <v>21206</v>
      </c>
      <c r="H854" s="633">
        <f t="shared" si="340"/>
        <v>21206</v>
      </c>
      <c r="I854" s="633">
        <f t="shared" si="340"/>
        <v>0</v>
      </c>
      <c r="J854" s="633">
        <f t="shared" si="340"/>
        <v>0</v>
      </c>
      <c r="K854" s="633">
        <f t="shared" si="340"/>
        <v>0</v>
      </c>
      <c r="L854" s="634">
        <f t="shared" si="340"/>
        <v>16765</v>
      </c>
      <c r="M854" s="634">
        <f t="shared" si="340"/>
        <v>17354</v>
      </c>
      <c r="N854" s="634">
        <f t="shared" si="340"/>
        <v>18674</v>
      </c>
      <c r="O854" s="635"/>
      <c r="P854" s="368"/>
      <c r="Q854" s="368"/>
    </row>
    <row r="855" spans="1:17" s="369" customFormat="1" ht="12.75">
      <c r="A855" s="771" t="s">
        <v>1377</v>
      </c>
      <c r="B855" s="785"/>
      <c r="C855" s="785"/>
      <c r="D855" s="639">
        <v>840</v>
      </c>
      <c r="E855" s="642" t="s">
        <v>714</v>
      </c>
      <c r="F855" s="643">
        <f aca="true" t="shared" si="341" ref="F855:N855">SUM(F856:F858,F860,F864,F867)</f>
        <v>190</v>
      </c>
      <c r="G855" s="640">
        <f t="shared" si="341"/>
        <v>10300</v>
      </c>
      <c r="H855" s="640">
        <f t="shared" si="341"/>
        <v>10300</v>
      </c>
      <c r="I855" s="640">
        <f t="shared" si="341"/>
        <v>0</v>
      </c>
      <c r="J855" s="640">
        <f t="shared" si="341"/>
        <v>0</v>
      </c>
      <c r="K855" s="640">
        <f t="shared" si="341"/>
        <v>0</v>
      </c>
      <c r="L855" s="641">
        <f t="shared" si="341"/>
        <v>11150</v>
      </c>
      <c r="M855" s="641">
        <f t="shared" si="341"/>
        <v>11485</v>
      </c>
      <c r="N855" s="641">
        <f t="shared" si="341"/>
        <v>12100</v>
      </c>
      <c r="O855" s="635"/>
      <c r="P855" s="368"/>
      <c r="Q855" s="368"/>
    </row>
    <row r="856" spans="1:17" s="369" customFormat="1" ht="12.75">
      <c r="A856" s="145" t="s">
        <v>1378</v>
      </c>
      <c r="B856" s="786"/>
      <c r="C856" s="786"/>
      <c r="D856" s="639">
        <v>841</v>
      </c>
      <c r="E856" s="642">
        <v>10</v>
      </c>
      <c r="F856" s="643">
        <f>'[1]84.02'!E14</f>
        <v>0</v>
      </c>
      <c r="G856" s="640">
        <f>SUM(H856:K856)</f>
        <v>0</v>
      </c>
      <c r="H856" s="640">
        <f>'[1]84.02'!G14</f>
        <v>0</v>
      </c>
      <c r="I856" s="640">
        <f>'[1]84.02'!H14</f>
        <v>0</v>
      </c>
      <c r="J856" s="640">
        <f>'[1]84.02'!I14</f>
        <v>0</v>
      </c>
      <c r="K856" s="640">
        <f>'[1]84.02'!J14</f>
        <v>0</v>
      </c>
      <c r="L856" s="641">
        <f>'[1]84.02'!K14</f>
        <v>0</v>
      </c>
      <c r="M856" s="641">
        <f>'[1]84.02'!L14</f>
        <v>0</v>
      </c>
      <c r="N856" s="641">
        <f>'[1]84.02'!M14</f>
        <v>0</v>
      </c>
      <c r="O856" s="635"/>
      <c r="P856" s="368"/>
      <c r="Q856" s="368"/>
    </row>
    <row r="857" spans="1:17" s="369" customFormat="1" ht="12.75">
      <c r="A857" s="145" t="s">
        <v>1379</v>
      </c>
      <c r="B857" s="786"/>
      <c r="C857" s="786"/>
      <c r="D857" s="639">
        <v>842</v>
      </c>
      <c r="E857" s="214">
        <v>20</v>
      </c>
      <c r="F857" s="640">
        <f>'[1]84.02'!E49</f>
        <v>190</v>
      </c>
      <c r="G857" s="640">
        <f>SUM(H857:K857)</f>
        <v>9500</v>
      </c>
      <c r="H857" s="640">
        <f>'[1]84.02'!G49</f>
        <v>9500</v>
      </c>
      <c r="I857" s="640">
        <f>'[1]84.02'!H49</f>
        <v>0</v>
      </c>
      <c r="J857" s="640">
        <f>'[1]84.02'!I49</f>
        <v>0</v>
      </c>
      <c r="K857" s="640">
        <f>'[1]84.02'!J49</f>
        <v>0</v>
      </c>
      <c r="L857" s="641">
        <f>'[1]84.02'!K49</f>
        <v>11150</v>
      </c>
      <c r="M857" s="641">
        <f>'[1]84.02'!L49</f>
        <v>11485</v>
      </c>
      <c r="N857" s="641">
        <f>'[1]84.02'!M49</f>
        <v>12100</v>
      </c>
      <c r="O857" s="635"/>
      <c r="P857" s="368"/>
      <c r="Q857" s="368"/>
    </row>
    <row r="858" spans="1:17" s="369" customFormat="1" ht="12.75">
      <c r="A858" s="736" t="s">
        <v>462</v>
      </c>
      <c r="B858" s="736"/>
      <c r="C858" s="785"/>
      <c r="D858" s="639">
        <v>843</v>
      </c>
      <c r="E858" s="642" t="s">
        <v>795</v>
      </c>
      <c r="F858" s="643">
        <f aca="true" t="shared" si="342" ref="F858:N858">SUM(F859)</f>
        <v>0</v>
      </c>
      <c r="G858" s="640">
        <f t="shared" si="342"/>
        <v>0</v>
      </c>
      <c r="H858" s="640">
        <f t="shared" si="342"/>
        <v>0</v>
      </c>
      <c r="I858" s="640">
        <f t="shared" si="342"/>
        <v>0</v>
      </c>
      <c r="J858" s="640">
        <f t="shared" si="342"/>
        <v>0</v>
      </c>
      <c r="K858" s="640">
        <f t="shared" si="342"/>
        <v>0</v>
      </c>
      <c r="L858" s="641">
        <f t="shared" si="342"/>
        <v>0</v>
      </c>
      <c r="M858" s="641">
        <f t="shared" si="342"/>
        <v>0</v>
      </c>
      <c r="N858" s="641">
        <f t="shared" si="342"/>
        <v>0</v>
      </c>
      <c r="O858" s="635"/>
      <c r="P858" s="368"/>
      <c r="Q858" s="368"/>
    </row>
    <row r="859" spans="1:17" s="369" customFormat="1" ht="12.75">
      <c r="A859" s="214"/>
      <c r="B859" s="736" t="s">
        <v>450</v>
      </c>
      <c r="C859" s="801"/>
      <c r="D859" s="639">
        <v>844</v>
      </c>
      <c r="E859" s="642" t="s">
        <v>165</v>
      </c>
      <c r="F859" s="643">
        <f>'[1]84.02'!E129</f>
        <v>0</v>
      </c>
      <c r="G859" s="640">
        <f>SUM(H859:K859)</f>
        <v>0</v>
      </c>
      <c r="H859" s="640">
        <f>'[1]84.02'!G129</f>
        <v>0</v>
      </c>
      <c r="I859" s="640">
        <f>'[1]84.02'!H129</f>
        <v>0</v>
      </c>
      <c r="J859" s="640">
        <f>'[1]84.02'!I129</f>
        <v>0</v>
      </c>
      <c r="K859" s="640">
        <f>'[1]84.02'!J129</f>
        <v>0</v>
      </c>
      <c r="L859" s="641">
        <f>'[1]84.02'!K129</f>
        <v>0</v>
      </c>
      <c r="M859" s="641">
        <f>'[1]84.02'!L129</f>
        <v>0</v>
      </c>
      <c r="N859" s="641">
        <f>'[1]84.02'!M129</f>
        <v>0</v>
      </c>
      <c r="O859" s="635"/>
      <c r="P859" s="368"/>
      <c r="Q859" s="368"/>
    </row>
    <row r="860" spans="1:17" s="369" customFormat="1" ht="12.75">
      <c r="A860" s="736" t="s">
        <v>170</v>
      </c>
      <c r="B860" s="145"/>
      <c r="C860" s="785"/>
      <c r="D860" s="639">
        <v>845</v>
      </c>
      <c r="E860" s="642" t="s">
        <v>813</v>
      </c>
      <c r="F860" s="643">
        <f aca="true" t="shared" si="343" ref="F860:N861">SUM(F861)</f>
        <v>0</v>
      </c>
      <c r="G860" s="640">
        <f t="shared" si="343"/>
        <v>0</v>
      </c>
      <c r="H860" s="640">
        <f t="shared" si="343"/>
        <v>0</v>
      </c>
      <c r="I860" s="640">
        <f t="shared" si="343"/>
        <v>0</v>
      </c>
      <c r="J860" s="640">
        <f t="shared" si="343"/>
        <v>0</v>
      </c>
      <c r="K860" s="640">
        <f t="shared" si="343"/>
        <v>0</v>
      </c>
      <c r="L860" s="641">
        <f t="shared" si="343"/>
        <v>0</v>
      </c>
      <c r="M860" s="641">
        <f t="shared" si="343"/>
        <v>0</v>
      </c>
      <c r="N860" s="641">
        <f t="shared" si="343"/>
        <v>0</v>
      </c>
      <c r="O860" s="635"/>
      <c r="P860" s="368"/>
      <c r="Q860" s="368"/>
    </row>
    <row r="861" spans="1:17" s="369" customFormat="1" ht="12.75">
      <c r="A861" s="214"/>
      <c r="B861" s="736" t="s">
        <v>1412</v>
      </c>
      <c r="C861" s="785"/>
      <c r="D861" s="639">
        <v>846</v>
      </c>
      <c r="E861" s="642" t="s">
        <v>1413</v>
      </c>
      <c r="F861" s="643">
        <f t="shared" si="343"/>
        <v>0</v>
      </c>
      <c r="G861" s="640">
        <f t="shared" si="343"/>
        <v>0</v>
      </c>
      <c r="H861" s="640">
        <f t="shared" si="343"/>
        <v>0</v>
      </c>
      <c r="I861" s="640">
        <f t="shared" si="343"/>
        <v>0</v>
      </c>
      <c r="J861" s="640">
        <f t="shared" si="343"/>
        <v>0</v>
      </c>
      <c r="K861" s="640">
        <f t="shared" si="343"/>
        <v>0</v>
      </c>
      <c r="L861" s="641">
        <f t="shared" si="343"/>
        <v>0</v>
      </c>
      <c r="M861" s="641">
        <f t="shared" si="343"/>
        <v>0</v>
      </c>
      <c r="N861" s="641">
        <f t="shared" si="343"/>
        <v>0</v>
      </c>
      <c r="O861" s="635"/>
      <c r="P861" s="368"/>
      <c r="Q861" s="368"/>
    </row>
    <row r="862" spans="1:15" ht="12.75">
      <c r="A862" s="148"/>
      <c r="B862" s="148"/>
      <c r="C862" s="148" t="s">
        <v>273</v>
      </c>
      <c r="D862" s="639">
        <v>847</v>
      </c>
      <c r="E862" s="674" t="s">
        <v>1415</v>
      </c>
      <c r="F862" s="648">
        <f>'[1]84.02'!E155</f>
        <v>0</v>
      </c>
      <c r="G862" s="649">
        <f>SUM(H862:K862)</f>
        <v>0</v>
      </c>
      <c r="H862" s="649">
        <f>'[1]84.02'!G155</f>
        <v>0</v>
      </c>
      <c r="I862" s="649">
        <f>'[1]84.02'!H155</f>
        <v>0</v>
      </c>
      <c r="J862" s="649">
        <f>'[1]84.02'!I155</f>
        <v>0</v>
      </c>
      <c r="K862" s="649">
        <f>'[1]84.02'!J155</f>
        <v>0</v>
      </c>
      <c r="L862" s="650">
        <f>'[1]84.02'!K155</f>
        <v>0</v>
      </c>
      <c r="M862" s="650">
        <f>'[1]84.02'!L155</f>
        <v>0</v>
      </c>
      <c r="N862" s="650">
        <f>'[1]84.02'!M155</f>
        <v>0</v>
      </c>
      <c r="O862" s="635"/>
    </row>
    <row r="863" spans="1:17" s="369" customFormat="1" ht="12.75">
      <c r="A863" s="736" t="s">
        <v>186</v>
      </c>
      <c r="B863" s="736"/>
      <c r="C863" s="814"/>
      <c r="D863" s="639">
        <v>848</v>
      </c>
      <c r="E863" s="642" t="s">
        <v>818</v>
      </c>
      <c r="F863" s="643">
        <f aca="true" t="shared" si="344" ref="F863:N863">SUM(F864)</f>
        <v>0</v>
      </c>
      <c r="G863" s="640">
        <f t="shared" si="344"/>
        <v>0</v>
      </c>
      <c r="H863" s="640">
        <f t="shared" si="344"/>
        <v>0</v>
      </c>
      <c r="I863" s="640">
        <f t="shared" si="344"/>
        <v>0</v>
      </c>
      <c r="J863" s="640">
        <f t="shared" si="344"/>
        <v>0</v>
      </c>
      <c r="K863" s="640">
        <f t="shared" si="344"/>
        <v>0</v>
      </c>
      <c r="L863" s="641">
        <f t="shared" si="344"/>
        <v>0</v>
      </c>
      <c r="M863" s="641">
        <f t="shared" si="344"/>
        <v>0</v>
      </c>
      <c r="N863" s="641">
        <f t="shared" si="344"/>
        <v>0</v>
      </c>
      <c r="O863" s="635"/>
      <c r="P863" s="368"/>
      <c r="Q863" s="368"/>
    </row>
    <row r="864" spans="1:17" s="369" customFormat="1" ht="12.75">
      <c r="A864" s="214"/>
      <c r="B864" s="736" t="s">
        <v>187</v>
      </c>
      <c r="C864" s="815"/>
      <c r="D864" s="639">
        <v>849</v>
      </c>
      <c r="E864" s="642" t="s">
        <v>1418</v>
      </c>
      <c r="F864" s="643">
        <f aca="true" t="shared" si="345" ref="F864:N864">SUM(F865:F866)</f>
        <v>0</v>
      </c>
      <c r="G864" s="640">
        <f t="shared" si="345"/>
        <v>0</v>
      </c>
      <c r="H864" s="640">
        <f t="shared" si="345"/>
        <v>0</v>
      </c>
      <c r="I864" s="640">
        <f t="shared" si="345"/>
        <v>0</v>
      </c>
      <c r="J864" s="640">
        <f t="shared" si="345"/>
        <v>0</v>
      </c>
      <c r="K864" s="640">
        <f t="shared" si="345"/>
        <v>0</v>
      </c>
      <c r="L864" s="641">
        <f t="shared" si="345"/>
        <v>0</v>
      </c>
      <c r="M864" s="641">
        <f t="shared" si="345"/>
        <v>0</v>
      </c>
      <c r="N864" s="641">
        <f t="shared" si="345"/>
        <v>0</v>
      </c>
      <c r="O864" s="635"/>
      <c r="P864" s="368"/>
      <c r="Q864" s="368"/>
    </row>
    <row r="865" spans="1:15" ht="12.75">
      <c r="A865" s="736"/>
      <c r="B865" s="736"/>
      <c r="C865" s="165" t="s">
        <v>415</v>
      </c>
      <c r="D865" s="639">
        <v>850</v>
      </c>
      <c r="E865" s="148" t="s">
        <v>192</v>
      </c>
      <c r="F865" s="649">
        <f>'[1]84.02'!E243</f>
        <v>0</v>
      </c>
      <c r="G865" s="649">
        <f>SUM(H865:K865)</f>
        <v>0</v>
      </c>
      <c r="H865" s="649">
        <f>'[1]84.02'!G243</f>
        <v>0</v>
      </c>
      <c r="I865" s="649">
        <f>'[1]84.02'!H243</f>
        <v>0</v>
      </c>
      <c r="J865" s="649">
        <f>'[1]84.02'!I243</f>
        <v>0</v>
      </c>
      <c r="K865" s="649">
        <f>'[1]84.02'!J243</f>
        <v>0</v>
      </c>
      <c r="L865" s="650">
        <f>'[1]84.02'!K243</f>
        <v>0</v>
      </c>
      <c r="M865" s="650">
        <f>'[1]84.02'!L243</f>
        <v>0</v>
      </c>
      <c r="N865" s="650">
        <f>'[1]84.02'!M243</f>
        <v>0</v>
      </c>
      <c r="O865" s="635"/>
    </row>
    <row r="866" spans="1:15" ht="12.75">
      <c r="A866" s="148"/>
      <c r="B866" s="148"/>
      <c r="C866" s="148" t="s">
        <v>1529</v>
      </c>
      <c r="D866" s="639">
        <v>851</v>
      </c>
      <c r="E866" s="674" t="s">
        <v>1530</v>
      </c>
      <c r="F866" s="648">
        <f>'[1]84.02'!E249</f>
        <v>0</v>
      </c>
      <c r="G866" s="649">
        <f>SUM(H866:K866)</f>
        <v>0</v>
      </c>
      <c r="H866" s="649">
        <f>'[1]84.02'!G249</f>
        <v>0</v>
      </c>
      <c r="I866" s="649">
        <f>'[1]84.02'!H249</f>
        <v>0</v>
      </c>
      <c r="J866" s="649">
        <f>'[1]84.02'!I249</f>
        <v>0</v>
      </c>
      <c r="K866" s="649">
        <f>'[1]84.02'!J249</f>
        <v>0</v>
      </c>
      <c r="L866" s="650">
        <f>'[1]84.02'!K249</f>
        <v>0</v>
      </c>
      <c r="M866" s="650">
        <f>'[1]84.02'!L249</f>
        <v>0</v>
      </c>
      <c r="N866" s="650">
        <f>'[1]84.02'!M249</f>
        <v>0</v>
      </c>
      <c r="O866" s="635"/>
    </row>
    <row r="867" spans="1:15" ht="12.75">
      <c r="A867" s="148"/>
      <c r="B867" s="736" t="s">
        <v>199</v>
      </c>
      <c r="C867" s="164"/>
      <c r="D867" s="639">
        <v>852</v>
      </c>
      <c r="E867" s="816">
        <v>56</v>
      </c>
      <c r="F867" s="817">
        <f aca="true" t="shared" si="346" ref="F867:N867">SUM(F868)</f>
        <v>0</v>
      </c>
      <c r="G867" s="655">
        <f t="shared" si="346"/>
        <v>800</v>
      </c>
      <c r="H867" s="655">
        <f t="shared" si="346"/>
        <v>800</v>
      </c>
      <c r="I867" s="655">
        <f t="shared" si="346"/>
        <v>0</v>
      </c>
      <c r="J867" s="655">
        <f t="shared" si="346"/>
        <v>0</v>
      </c>
      <c r="K867" s="655">
        <f t="shared" si="346"/>
        <v>0</v>
      </c>
      <c r="L867" s="656">
        <f t="shared" si="346"/>
        <v>0</v>
      </c>
      <c r="M867" s="656">
        <f t="shared" si="346"/>
        <v>0</v>
      </c>
      <c r="N867" s="656">
        <f t="shared" si="346"/>
        <v>0</v>
      </c>
      <c r="O867" s="635"/>
    </row>
    <row r="868" spans="1:15" ht="12.75">
      <c r="A868" s="148"/>
      <c r="B868" s="736"/>
      <c r="C868" s="757" t="s">
        <v>1265</v>
      </c>
      <c r="D868" s="639">
        <v>853</v>
      </c>
      <c r="E868" s="141" t="s">
        <v>1266</v>
      </c>
      <c r="F868" s="655">
        <f aca="true" t="shared" si="347" ref="F868:N868">SUM(F869:F871)</f>
        <v>0</v>
      </c>
      <c r="G868" s="655">
        <f t="shared" si="347"/>
        <v>800</v>
      </c>
      <c r="H868" s="655">
        <f t="shared" si="347"/>
        <v>800</v>
      </c>
      <c r="I868" s="655">
        <f t="shared" si="347"/>
        <v>0</v>
      </c>
      <c r="J868" s="655">
        <f t="shared" si="347"/>
        <v>0</v>
      </c>
      <c r="K868" s="655">
        <f t="shared" si="347"/>
        <v>0</v>
      </c>
      <c r="L868" s="656">
        <f t="shared" si="347"/>
        <v>0</v>
      </c>
      <c r="M868" s="656">
        <f t="shared" si="347"/>
        <v>0</v>
      </c>
      <c r="N868" s="656">
        <f t="shared" si="347"/>
        <v>0</v>
      </c>
      <c r="O868" s="635"/>
    </row>
    <row r="869" spans="1:15" ht="12.75">
      <c r="A869" s="148"/>
      <c r="B869" s="736"/>
      <c r="C869" s="758" t="s">
        <v>1267</v>
      </c>
      <c r="D869" s="639">
        <v>854</v>
      </c>
      <c r="E869" s="155" t="s">
        <v>1268</v>
      </c>
      <c r="F869" s="660">
        <f>'[1]84.02'!E295</f>
        <v>0</v>
      </c>
      <c r="G869" s="649">
        <f>SUM(H869:K869)</f>
        <v>800</v>
      </c>
      <c r="H869" s="649">
        <f>'[1]84.02'!G295</f>
        <v>800</v>
      </c>
      <c r="I869" s="649">
        <f>'[1]84.02'!H295</f>
        <v>0</v>
      </c>
      <c r="J869" s="649">
        <f>'[1]84.02'!I295</f>
        <v>0</v>
      </c>
      <c r="K869" s="649">
        <f>'[1]84.02'!J295</f>
        <v>0</v>
      </c>
      <c r="L869" s="650">
        <f>'[1]84.02'!K295</f>
        <v>0</v>
      </c>
      <c r="M869" s="650">
        <f>'[1]84.02'!L295</f>
        <v>0</v>
      </c>
      <c r="N869" s="650">
        <f>'[1]84.02'!M295</f>
        <v>0</v>
      </c>
      <c r="O869" s="635"/>
    </row>
    <row r="870" spans="1:15" ht="12.75">
      <c r="A870" s="148"/>
      <c r="B870" s="736"/>
      <c r="C870" s="165" t="s">
        <v>1269</v>
      </c>
      <c r="D870" s="639">
        <v>855</v>
      </c>
      <c r="E870" s="155" t="s">
        <v>1270</v>
      </c>
      <c r="F870" s="660">
        <f>'[1]84.02'!E296</f>
        <v>0</v>
      </c>
      <c r="G870" s="649">
        <f>SUM(H870:K870)</f>
        <v>0</v>
      </c>
      <c r="H870" s="649">
        <f>'[1]84.02'!G296</f>
        <v>0</v>
      </c>
      <c r="I870" s="649">
        <f>'[1]84.02'!H296</f>
        <v>0</v>
      </c>
      <c r="J870" s="649">
        <f>'[1]84.02'!I296</f>
        <v>0</v>
      </c>
      <c r="K870" s="649">
        <f>'[1]84.02'!J296</f>
        <v>0</v>
      </c>
      <c r="L870" s="650">
        <f>'[1]84.02'!K296</f>
        <v>0</v>
      </c>
      <c r="M870" s="650">
        <f>'[1]84.02'!L296</f>
        <v>0</v>
      </c>
      <c r="N870" s="650">
        <f>'[1]84.02'!M296</f>
        <v>0</v>
      </c>
      <c r="O870" s="635"/>
    </row>
    <row r="871" spans="1:15" ht="12.75">
      <c r="A871" s="148"/>
      <c r="B871" s="736"/>
      <c r="C871" s="165" t="s">
        <v>1271</v>
      </c>
      <c r="D871" s="639">
        <v>856</v>
      </c>
      <c r="E871" s="155" t="s">
        <v>1272</v>
      </c>
      <c r="F871" s="660">
        <f>'[1]84.02'!E297</f>
        <v>0</v>
      </c>
      <c r="G871" s="649">
        <f>SUM(H871:K871)</f>
        <v>0</v>
      </c>
      <c r="H871" s="649">
        <f>'[1]84.02'!G297</f>
        <v>0</v>
      </c>
      <c r="I871" s="649">
        <f>'[1]84.02'!H297</f>
        <v>0</v>
      </c>
      <c r="J871" s="649">
        <f>'[1]84.02'!I297</f>
        <v>0</v>
      </c>
      <c r="K871" s="649">
        <f>'[1]84.02'!J297</f>
        <v>0</v>
      </c>
      <c r="L871" s="650">
        <f>'[1]84.02'!K297</f>
        <v>0</v>
      </c>
      <c r="M871" s="650">
        <f>'[1]84.02'!L297</f>
        <v>0</v>
      </c>
      <c r="N871" s="650">
        <f>'[1]84.02'!M297</f>
        <v>0</v>
      </c>
      <c r="O871" s="635"/>
    </row>
    <row r="872" spans="1:17" s="369" customFormat="1" ht="12.75">
      <c r="A872" s="770" t="s">
        <v>1477</v>
      </c>
      <c r="B872" s="785"/>
      <c r="C872" s="826"/>
      <c r="D872" s="639">
        <v>857</v>
      </c>
      <c r="E872" s="214">
        <v>70</v>
      </c>
      <c r="F872" s="640">
        <f aca="true" t="shared" si="348" ref="F872:N872">SUM(F873,F880)</f>
        <v>0</v>
      </c>
      <c r="G872" s="640">
        <f t="shared" si="348"/>
        <v>10106</v>
      </c>
      <c r="H872" s="640">
        <f t="shared" si="348"/>
        <v>10106</v>
      </c>
      <c r="I872" s="640">
        <f t="shared" si="348"/>
        <v>0</v>
      </c>
      <c r="J872" s="640">
        <f t="shared" si="348"/>
        <v>0</v>
      </c>
      <c r="K872" s="640">
        <f t="shared" si="348"/>
        <v>0</v>
      </c>
      <c r="L872" s="641">
        <f t="shared" si="348"/>
        <v>5615</v>
      </c>
      <c r="M872" s="641">
        <f t="shared" si="348"/>
        <v>5785</v>
      </c>
      <c r="N872" s="641">
        <f t="shared" si="348"/>
        <v>6073</v>
      </c>
      <c r="O872" s="635"/>
      <c r="P872" s="368"/>
      <c r="Q872" s="368"/>
    </row>
    <row r="873" spans="1:17" s="369" customFormat="1" ht="12.75">
      <c r="A873" s="684" t="s">
        <v>1403</v>
      </c>
      <c r="B873" s="736"/>
      <c r="C873" s="785"/>
      <c r="D873" s="639">
        <v>858</v>
      </c>
      <c r="E873" s="214">
        <v>71</v>
      </c>
      <c r="F873" s="640">
        <f aca="true" t="shared" si="349" ref="F873:N873">SUM(F874,F879)</f>
        <v>0</v>
      </c>
      <c r="G873" s="640">
        <f t="shared" si="349"/>
        <v>10106</v>
      </c>
      <c r="H873" s="640">
        <f t="shared" si="349"/>
        <v>10106</v>
      </c>
      <c r="I873" s="640">
        <f t="shared" si="349"/>
        <v>0</v>
      </c>
      <c r="J873" s="640">
        <f t="shared" si="349"/>
        <v>0</v>
      </c>
      <c r="K873" s="640">
        <f t="shared" si="349"/>
        <v>0</v>
      </c>
      <c r="L873" s="641">
        <f t="shared" si="349"/>
        <v>5615</v>
      </c>
      <c r="M873" s="641">
        <f t="shared" si="349"/>
        <v>5785</v>
      </c>
      <c r="N873" s="641">
        <f t="shared" si="349"/>
        <v>6073</v>
      </c>
      <c r="O873" s="635"/>
      <c r="P873" s="368"/>
      <c r="Q873" s="368"/>
    </row>
    <row r="874" spans="1:17" s="369" customFormat="1" ht="12.75">
      <c r="A874" s="214"/>
      <c r="B874" s="736" t="s">
        <v>1395</v>
      </c>
      <c r="C874" s="785"/>
      <c r="D874" s="639">
        <v>859</v>
      </c>
      <c r="E874" s="214" t="s">
        <v>1254</v>
      </c>
      <c r="F874" s="640">
        <f aca="true" t="shared" si="350" ref="F874:N874">SUM(F875:F878)</f>
        <v>0</v>
      </c>
      <c r="G874" s="640">
        <f t="shared" si="350"/>
        <v>7606</v>
      </c>
      <c r="H874" s="640">
        <f t="shared" si="350"/>
        <v>7606</v>
      </c>
      <c r="I874" s="640">
        <f t="shared" si="350"/>
        <v>0</v>
      </c>
      <c r="J874" s="640">
        <f t="shared" si="350"/>
        <v>0</v>
      </c>
      <c r="K874" s="640">
        <f t="shared" si="350"/>
        <v>0</v>
      </c>
      <c r="L874" s="641">
        <f t="shared" si="350"/>
        <v>2615</v>
      </c>
      <c r="M874" s="641">
        <f t="shared" si="350"/>
        <v>2695</v>
      </c>
      <c r="N874" s="641">
        <f t="shared" si="350"/>
        <v>2828</v>
      </c>
      <c r="O874" s="635"/>
      <c r="P874" s="368"/>
      <c r="Q874" s="368"/>
    </row>
    <row r="875" spans="1:15" ht="12.75">
      <c r="A875" s="148"/>
      <c r="B875" s="736"/>
      <c r="C875" s="164" t="s">
        <v>1255</v>
      </c>
      <c r="D875" s="639">
        <v>860</v>
      </c>
      <c r="E875" s="165" t="s">
        <v>1256</v>
      </c>
      <c r="F875" s="722">
        <f>'[1]84.02'!E436</f>
        <v>0</v>
      </c>
      <c r="G875" s="649">
        <f>SUM(H875:K875)</f>
        <v>0</v>
      </c>
      <c r="H875" s="649">
        <f>'[1]84.02'!G436</f>
        <v>0</v>
      </c>
      <c r="I875" s="649">
        <f>'[1]84.02'!H436</f>
        <v>0</v>
      </c>
      <c r="J875" s="649">
        <f>'[1]84.02'!I436</f>
        <v>0</v>
      </c>
      <c r="K875" s="649">
        <f>'[1]84.02'!J436</f>
        <v>0</v>
      </c>
      <c r="L875" s="650">
        <f>'[1]84.02'!K436</f>
        <v>0</v>
      </c>
      <c r="M875" s="650">
        <f>'[1]84.02'!L436</f>
        <v>0</v>
      </c>
      <c r="N875" s="650">
        <f>'[1]84.02'!M436</f>
        <v>0</v>
      </c>
      <c r="O875" s="635"/>
    </row>
    <row r="876" spans="1:15" ht="18.75" customHeight="1">
      <c r="A876" s="148"/>
      <c r="B876" s="736"/>
      <c r="C876" s="709" t="s">
        <v>1257</v>
      </c>
      <c r="D876" s="639">
        <v>861</v>
      </c>
      <c r="E876" s="165" t="s">
        <v>1258</v>
      </c>
      <c r="F876" s="722">
        <f>'[1]84.02'!E437</f>
        <v>0</v>
      </c>
      <c r="G876" s="649">
        <f>SUM(H876:K876)</f>
        <v>0</v>
      </c>
      <c r="H876" s="649">
        <f>'[1]84.02'!G437</f>
        <v>0</v>
      </c>
      <c r="I876" s="649">
        <f>'[1]84.02'!H437</f>
        <v>0</v>
      </c>
      <c r="J876" s="649">
        <f>'[1]84.02'!I437</f>
        <v>0</v>
      </c>
      <c r="K876" s="649">
        <f>'[1]84.02'!J437</f>
        <v>0</v>
      </c>
      <c r="L876" s="650">
        <f>'[1]84.02'!K437</f>
        <v>0</v>
      </c>
      <c r="M876" s="650">
        <f>'[1]84.02'!L437</f>
        <v>0</v>
      </c>
      <c r="N876" s="650">
        <f>'[1]84.02'!M437</f>
        <v>0</v>
      </c>
      <c r="O876" s="635"/>
    </row>
    <row r="877" spans="1:15" ht="12.75">
      <c r="A877" s="148"/>
      <c r="B877" s="736"/>
      <c r="C877" s="165" t="s">
        <v>1259</v>
      </c>
      <c r="D877" s="639">
        <v>862</v>
      </c>
      <c r="E877" s="165" t="s">
        <v>1260</v>
      </c>
      <c r="F877" s="722">
        <f>'[1]84.02'!E438</f>
        <v>0</v>
      </c>
      <c r="G877" s="649">
        <f>SUM(H877:K877)</f>
        <v>0</v>
      </c>
      <c r="H877" s="649">
        <f>'[1]84.02'!G438</f>
        <v>0</v>
      </c>
      <c r="I877" s="649">
        <f>'[1]84.02'!H438</f>
        <v>0</v>
      </c>
      <c r="J877" s="649">
        <f>'[1]84.02'!I438</f>
        <v>0</v>
      </c>
      <c r="K877" s="649">
        <f>'[1]84.02'!J438</f>
        <v>0</v>
      </c>
      <c r="L877" s="650">
        <f>'[1]84.02'!K438</f>
        <v>0</v>
      </c>
      <c r="M877" s="650">
        <f>'[1]84.02'!L438</f>
        <v>0</v>
      </c>
      <c r="N877" s="650">
        <f>'[1]84.02'!M438</f>
        <v>0</v>
      </c>
      <c r="O877" s="635"/>
    </row>
    <row r="878" spans="1:15" ht="12.75">
      <c r="A878" s="148"/>
      <c r="B878" s="736"/>
      <c r="C878" s="165" t="s">
        <v>1261</v>
      </c>
      <c r="D878" s="639">
        <v>863</v>
      </c>
      <c r="E878" s="165" t="s">
        <v>1262</v>
      </c>
      <c r="F878" s="722">
        <f>'[1]84.02'!E439</f>
        <v>0</v>
      </c>
      <c r="G878" s="649">
        <f>SUM(H878:K878)</f>
        <v>7606</v>
      </c>
      <c r="H878" s="649">
        <f>'[1]84.02'!G439</f>
        <v>7606</v>
      </c>
      <c r="I878" s="649">
        <f>'[1]84.02'!H439</f>
        <v>0</v>
      </c>
      <c r="J878" s="649">
        <f>'[1]84.02'!I439</f>
        <v>0</v>
      </c>
      <c r="K878" s="649">
        <f>'[1]84.02'!J439</f>
        <v>0</v>
      </c>
      <c r="L878" s="650">
        <f>'[1]84.02'!K439</f>
        <v>2615</v>
      </c>
      <c r="M878" s="650">
        <f>'[1]84.02'!L439</f>
        <v>2695</v>
      </c>
      <c r="N878" s="650">
        <f>'[1]84.02'!M439</f>
        <v>2828</v>
      </c>
      <c r="O878" s="635"/>
    </row>
    <row r="879" spans="1:17" s="369" customFormat="1" ht="12.75">
      <c r="A879" s="214"/>
      <c r="B879" s="233" t="s">
        <v>277</v>
      </c>
      <c r="C879" s="233"/>
      <c r="D879" s="639">
        <v>864</v>
      </c>
      <c r="E879" s="145" t="s">
        <v>1387</v>
      </c>
      <c r="F879" s="772">
        <f>'[1]84.02'!E442</f>
        <v>0</v>
      </c>
      <c r="G879" s="640">
        <f>SUM(H879:K879)</f>
        <v>2500</v>
      </c>
      <c r="H879" s="640">
        <f>'[1]84.02'!G442</f>
        <v>2500</v>
      </c>
      <c r="I879" s="640">
        <f>'[1]84.02'!H442</f>
        <v>0</v>
      </c>
      <c r="J879" s="640">
        <f>'[1]84.02'!I442</f>
        <v>0</v>
      </c>
      <c r="K879" s="640">
        <f>'[1]84.02'!J442</f>
        <v>0</v>
      </c>
      <c r="L879" s="641">
        <f>'[1]84.02'!K442</f>
        <v>3000</v>
      </c>
      <c r="M879" s="641">
        <f>'[1]84.02'!L442</f>
        <v>3090</v>
      </c>
      <c r="N879" s="641">
        <f>'[1]84.02'!M442</f>
        <v>3245</v>
      </c>
      <c r="O879" s="635"/>
      <c r="P879" s="368"/>
      <c r="Q879" s="368"/>
    </row>
    <row r="880" spans="1:17" s="369" customFormat="1" ht="12.75">
      <c r="A880" s="684" t="s">
        <v>240</v>
      </c>
      <c r="B880" s="736"/>
      <c r="C880" s="736"/>
      <c r="D880" s="639">
        <v>865</v>
      </c>
      <c r="E880" s="214">
        <v>72</v>
      </c>
      <c r="F880" s="640">
        <f aca="true" t="shared" si="351" ref="F880:N880">SUM(F881)</f>
        <v>0</v>
      </c>
      <c r="G880" s="640">
        <f t="shared" si="351"/>
        <v>0</v>
      </c>
      <c r="H880" s="640">
        <f t="shared" si="351"/>
        <v>0</v>
      </c>
      <c r="I880" s="640">
        <f t="shared" si="351"/>
        <v>0</v>
      </c>
      <c r="J880" s="640">
        <f t="shared" si="351"/>
        <v>0</v>
      </c>
      <c r="K880" s="640">
        <f t="shared" si="351"/>
        <v>0</v>
      </c>
      <c r="L880" s="641">
        <f t="shared" si="351"/>
        <v>0</v>
      </c>
      <c r="M880" s="641">
        <f t="shared" si="351"/>
        <v>0</v>
      </c>
      <c r="N880" s="641">
        <f t="shared" si="351"/>
        <v>0</v>
      </c>
      <c r="O880" s="635"/>
      <c r="P880" s="368"/>
      <c r="Q880" s="368"/>
    </row>
    <row r="881" spans="1:17" s="369" customFormat="1" ht="12.75">
      <c r="A881" s="145"/>
      <c r="B881" s="736" t="s">
        <v>241</v>
      </c>
      <c r="C881" s="736"/>
      <c r="D881" s="639">
        <v>866</v>
      </c>
      <c r="E881" s="214" t="s">
        <v>242</v>
      </c>
      <c r="F881" s="640">
        <f aca="true" t="shared" si="352" ref="F881:N881">SUM(F882:F883)</f>
        <v>0</v>
      </c>
      <c r="G881" s="640">
        <f t="shared" si="352"/>
        <v>0</v>
      </c>
      <c r="H881" s="640">
        <f t="shared" si="352"/>
        <v>0</v>
      </c>
      <c r="I881" s="640">
        <f t="shared" si="352"/>
        <v>0</v>
      </c>
      <c r="J881" s="640">
        <f t="shared" si="352"/>
        <v>0</v>
      </c>
      <c r="K881" s="640">
        <f t="shared" si="352"/>
        <v>0</v>
      </c>
      <c r="L881" s="641">
        <f t="shared" si="352"/>
        <v>0</v>
      </c>
      <c r="M881" s="641">
        <f t="shared" si="352"/>
        <v>0</v>
      </c>
      <c r="N881" s="641">
        <f t="shared" si="352"/>
        <v>0</v>
      </c>
      <c r="O881" s="635"/>
      <c r="P881" s="368"/>
      <c r="Q881" s="368"/>
    </row>
    <row r="882" spans="1:15" ht="12.75">
      <c r="A882" s="165"/>
      <c r="B882" s="736"/>
      <c r="C882" s="165" t="s">
        <v>416</v>
      </c>
      <c r="D882" s="639">
        <v>867</v>
      </c>
      <c r="E882" s="148" t="s">
        <v>244</v>
      </c>
      <c r="F882" s="649">
        <f>'[1]84.02'!E445</f>
        <v>0</v>
      </c>
      <c r="G882" s="649">
        <f>SUM(H882:K882)</f>
        <v>0</v>
      </c>
      <c r="H882" s="649">
        <f>'[1]84.02'!G445</f>
        <v>0</v>
      </c>
      <c r="I882" s="649">
        <f>'[1]84.02'!H445</f>
        <v>0</v>
      </c>
      <c r="J882" s="649">
        <f>'[1]84.02'!I445</f>
        <v>0</v>
      </c>
      <c r="K882" s="649">
        <f>'[1]84.02'!J445</f>
        <v>0</v>
      </c>
      <c r="L882" s="650">
        <f>'[1]84.02'!K445</f>
        <v>0</v>
      </c>
      <c r="M882" s="650">
        <f>'[1]84.02'!L445</f>
        <v>0</v>
      </c>
      <c r="N882" s="650">
        <f>'[1]84.02'!M445</f>
        <v>0</v>
      </c>
      <c r="O882" s="635"/>
    </row>
    <row r="883" spans="1:15" ht="12.75">
      <c r="A883" s="165"/>
      <c r="B883" s="736"/>
      <c r="C883" s="165" t="s">
        <v>245</v>
      </c>
      <c r="D883" s="639">
        <v>868</v>
      </c>
      <c r="E883" s="148" t="s">
        <v>246</v>
      </c>
      <c r="F883" s="649"/>
      <c r="G883" s="649">
        <f>SUM(H883:K883)</f>
        <v>0</v>
      </c>
      <c r="H883" s="649"/>
      <c r="I883" s="649"/>
      <c r="J883" s="649"/>
      <c r="K883" s="649"/>
      <c r="L883" s="650"/>
      <c r="M883" s="650"/>
      <c r="N883" s="650"/>
      <c r="O883" s="635"/>
    </row>
    <row r="884" spans="1:17" s="369" customFormat="1" ht="12.75">
      <c r="A884" s="770" t="s">
        <v>678</v>
      </c>
      <c r="B884" s="214"/>
      <c r="C884" s="145"/>
      <c r="D884" s="639">
        <v>869</v>
      </c>
      <c r="E884" s="214">
        <v>79</v>
      </c>
      <c r="F884" s="640">
        <f aca="true" t="shared" si="353" ref="F884:N884">SUM(F885)</f>
        <v>0</v>
      </c>
      <c r="G884" s="640">
        <f t="shared" si="353"/>
        <v>800</v>
      </c>
      <c r="H884" s="640">
        <f t="shared" si="353"/>
        <v>800</v>
      </c>
      <c r="I884" s="640">
        <f t="shared" si="353"/>
        <v>0</v>
      </c>
      <c r="J884" s="640">
        <f t="shared" si="353"/>
        <v>0</v>
      </c>
      <c r="K884" s="640">
        <f t="shared" si="353"/>
        <v>0</v>
      </c>
      <c r="L884" s="641">
        <f t="shared" si="353"/>
        <v>0</v>
      </c>
      <c r="M884" s="641">
        <f t="shared" si="353"/>
        <v>84</v>
      </c>
      <c r="N884" s="641">
        <f t="shared" si="353"/>
        <v>501</v>
      </c>
      <c r="O884" s="635"/>
      <c r="P884" s="368"/>
      <c r="Q884" s="368"/>
    </row>
    <row r="885" spans="1:17" s="369" customFormat="1" ht="12.75">
      <c r="A885" s="145" t="s">
        <v>1388</v>
      </c>
      <c r="B885" s="736"/>
      <c r="C885" s="145"/>
      <c r="D885" s="639">
        <v>870</v>
      </c>
      <c r="E885" s="214">
        <v>81</v>
      </c>
      <c r="F885" s="640">
        <f aca="true" t="shared" si="354" ref="F885:N885">SUM(F886:F888)</f>
        <v>0</v>
      </c>
      <c r="G885" s="640">
        <f t="shared" si="354"/>
        <v>800</v>
      </c>
      <c r="H885" s="640">
        <f t="shared" si="354"/>
        <v>800</v>
      </c>
      <c r="I885" s="640">
        <f t="shared" si="354"/>
        <v>0</v>
      </c>
      <c r="J885" s="640">
        <f t="shared" si="354"/>
        <v>0</v>
      </c>
      <c r="K885" s="640">
        <f t="shared" si="354"/>
        <v>0</v>
      </c>
      <c r="L885" s="641">
        <f t="shared" si="354"/>
        <v>0</v>
      </c>
      <c r="M885" s="641">
        <f t="shared" si="354"/>
        <v>84</v>
      </c>
      <c r="N885" s="641">
        <f t="shared" si="354"/>
        <v>501</v>
      </c>
      <c r="O885" s="635"/>
      <c r="P885" s="368"/>
      <c r="Q885" s="368"/>
    </row>
    <row r="886" spans="1:17" s="369" customFormat="1" ht="12.75">
      <c r="A886" s="145"/>
      <c r="B886" s="145" t="s">
        <v>255</v>
      </c>
      <c r="C886" s="145"/>
      <c r="D886" s="639">
        <v>871</v>
      </c>
      <c r="E886" s="214" t="s">
        <v>256</v>
      </c>
      <c r="F886" s="640">
        <f>'[1]84.02'!E460</f>
        <v>0</v>
      </c>
      <c r="G886" s="640">
        <f>SUM(H886:K886)</f>
        <v>0</v>
      </c>
      <c r="H886" s="640">
        <f>'[1]84.02'!G460</f>
        <v>0</v>
      </c>
      <c r="I886" s="640">
        <f>'[1]84.02'!H460</f>
        <v>0</v>
      </c>
      <c r="J886" s="640">
        <f>'[1]84.02'!I460</f>
        <v>0</v>
      </c>
      <c r="K886" s="640">
        <f>'[1]84.02'!J460</f>
        <v>0</v>
      </c>
      <c r="L886" s="641">
        <f>'[1]84.02'!K460</f>
        <v>0</v>
      </c>
      <c r="M886" s="641">
        <f>'[1]84.02'!L460</f>
        <v>0</v>
      </c>
      <c r="N886" s="641">
        <f>'[1]84.02'!M460</f>
        <v>0</v>
      </c>
      <c r="O886" s="635"/>
      <c r="P886" s="368"/>
      <c r="Q886" s="368"/>
    </row>
    <row r="887" spans="1:17" s="369" customFormat="1" ht="12.75">
      <c r="A887" s="145"/>
      <c r="B887" s="145" t="s">
        <v>1389</v>
      </c>
      <c r="C887" s="145"/>
      <c r="D887" s="639">
        <v>872</v>
      </c>
      <c r="E887" s="214" t="s">
        <v>1390</v>
      </c>
      <c r="F887" s="640">
        <f>'[1]84.02'!E465</f>
        <v>0</v>
      </c>
      <c r="G887" s="640">
        <f>SUM(H887:K887)</f>
        <v>0</v>
      </c>
      <c r="H887" s="640">
        <f>'[1]84.02'!G465</f>
        <v>0</v>
      </c>
      <c r="I887" s="640">
        <f>'[1]84.02'!H465</f>
        <v>0</v>
      </c>
      <c r="J887" s="640">
        <f>'[1]84.02'!I465</f>
        <v>0</v>
      </c>
      <c r="K887" s="640">
        <f>'[1]84.02'!J465</f>
        <v>0</v>
      </c>
      <c r="L887" s="641">
        <f>'[1]84.02'!K465</f>
        <v>0</v>
      </c>
      <c r="M887" s="641">
        <f>'[1]84.02'!L465</f>
        <v>0</v>
      </c>
      <c r="N887" s="641">
        <f>'[1]84.02'!M465</f>
        <v>0</v>
      </c>
      <c r="O887" s="635"/>
      <c r="P887" s="368"/>
      <c r="Q887" s="368"/>
    </row>
    <row r="888" spans="1:17" s="369" customFormat="1" ht="12.75">
      <c r="A888" s="145"/>
      <c r="B888" s="145" t="s">
        <v>257</v>
      </c>
      <c r="C888" s="145"/>
      <c r="D888" s="639">
        <v>873</v>
      </c>
      <c r="E888" s="214" t="s">
        <v>258</v>
      </c>
      <c r="F888" s="640">
        <f>'[1]84.02'!E470</f>
        <v>0</v>
      </c>
      <c r="G888" s="640">
        <f>SUM(H888:K888)</f>
        <v>800</v>
      </c>
      <c r="H888" s="640">
        <f>'[1]84.02'!G470</f>
        <v>800</v>
      </c>
      <c r="I888" s="640">
        <f>'[1]84.02'!H470</f>
        <v>0</v>
      </c>
      <c r="J888" s="640">
        <f>'[1]84.02'!I470</f>
        <v>0</v>
      </c>
      <c r="K888" s="640">
        <f>'[1]84.02'!J470</f>
        <v>0</v>
      </c>
      <c r="L888" s="641">
        <f>'[1]84.02'!K470</f>
        <v>0</v>
      </c>
      <c r="M888" s="641">
        <f>'[1]84.02'!L470</f>
        <v>84</v>
      </c>
      <c r="N888" s="641">
        <f>'[1]84.02'!M470</f>
        <v>501</v>
      </c>
      <c r="O888" s="635"/>
      <c r="P888" s="368"/>
      <c r="Q888" s="368"/>
    </row>
    <row r="889" spans="1:17" s="369" customFormat="1" ht="12.75">
      <c r="A889" s="773" t="s">
        <v>259</v>
      </c>
      <c r="B889" s="773"/>
      <c r="C889" s="773"/>
      <c r="D889" s="639">
        <v>874</v>
      </c>
      <c r="E889" s="214">
        <v>84</v>
      </c>
      <c r="F889" s="640">
        <f aca="true" t="shared" si="355" ref="F889:N889">SUM(F890)</f>
        <v>0</v>
      </c>
      <c r="G889" s="640">
        <f t="shared" si="355"/>
        <v>0</v>
      </c>
      <c r="H889" s="640">
        <f t="shared" si="355"/>
        <v>0</v>
      </c>
      <c r="I889" s="640">
        <f t="shared" si="355"/>
        <v>0</v>
      </c>
      <c r="J889" s="640">
        <f t="shared" si="355"/>
        <v>0</v>
      </c>
      <c r="K889" s="640">
        <f t="shared" si="355"/>
        <v>0</v>
      </c>
      <c r="L889" s="641">
        <f t="shared" si="355"/>
        <v>0</v>
      </c>
      <c r="M889" s="641">
        <f t="shared" si="355"/>
        <v>0</v>
      </c>
      <c r="N889" s="641">
        <f t="shared" si="355"/>
        <v>0</v>
      </c>
      <c r="O889" s="635"/>
      <c r="P889" s="368"/>
      <c r="Q889" s="368"/>
    </row>
    <row r="890" spans="1:17" s="369" customFormat="1" ht="12.75">
      <c r="A890" s="774"/>
      <c r="B890" s="485" t="s">
        <v>260</v>
      </c>
      <c r="C890" s="145"/>
      <c r="D890" s="639">
        <v>875</v>
      </c>
      <c r="E890" s="148">
        <v>85.01</v>
      </c>
      <c r="F890" s="649">
        <f aca="true" t="shared" si="356" ref="F890:N890">SUM(F891:F892)</f>
        <v>0</v>
      </c>
      <c r="G890" s="649">
        <f t="shared" si="356"/>
        <v>0</v>
      </c>
      <c r="H890" s="649">
        <f t="shared" si="356"/>
        <v>0</v>
      </c>
      <c r="I890" s="649">
        <f t="shared" si="356"/>
        <v>0</v>
      </c>
      <c r="J890" s="649">
        <f t="shared" si="356"/>
        <v>0</v>
      </c>
      <c r="K890" s="649">
        <f t="shared" si="356"/>
        <v>0</v>
      </c>
      <c r="L890" s="650">
        <f t="shared" si="356"/>
        <v>0</v>
      </c>
      <c r="M890" s="650">
        <f t="shared" si="356"/>
        <v>0</v>
      </c>
      <c r="N890" s="650">
        <f t="shared" si="356"/>
        <v>0</v>
      </c>
      <c r="O890" s="635"/>
      <c r="P890" s="368"/>
      <c r="Q890" s="368"/>
    </row>
    <row r="891" spans="1:17" s="369" customFormat="1" ht="12.75">
      <c r="A891" s="774"/>
      <c r="B891" s="485"/>
      <c r="C891" s="775" t="s">
        <v>262</v>
      </c>
      <c r="D891" s="639">
        <v>876</v>
      </c>
      <c r="E891" s="148" t="s">
        <v>263</v>
      </c>
      <c r="F891" s="649">
        <f>'[1]84.02'!E474</f>
        <v>0</v>
      </c>
      <c r="G891" s="649">
        <f>SUM(H891:K891)</f>
        <v>0</v>
      </c>
      <c r="H891" s="776">
        <f>'[1]84.02'!G474</f>
        <v>0</v>
      </c>
      <c r="I891" s="776">
        <f>'[1]84.02'!H474</f>
        <v>0</v>
      </c>
      <c r="J891" s="776">
        <f>'[1]84.02'!I474</f>
        <v>0</v>
      </c>
      <c r="K891" s="776">
        <f>'[1]84.02'!J474</f>
        <v>0</v>
      </c>
      <c r="L891" s="777">
        <f>'[1]84.02'!K474</f>
        <v>0</v>
      </c>
      <c r="M891" s="777">
        <f>'[1]84.02'!L474</f>
        <v>0</v>
      </c>
      <c r="N891" s="777">
        <f>'[1]84.02'!M474</f>
        <v>0</v>
      </c>
      <c r="O891" s="635"/>
      <c r="P891" s="368"/>
      <c r="Q891" s="368"/>
    </row>
    <row r="892" spans="1:17" s="369" customFormat="1" ht="12.75">
      <c r="A892" s="774"/>
      <c r="B892" s="485"/>
      <c r="C892" s="775" t="s">
        <v>264</v>
      </c>
      <c r="D892" s="639">
        <v>877</v>
      </c>
      <c r="E892" s="148" t="s">
        <v>265</v>
      </c>
      <c r="F892" s="649">
        <f>'[1]84.02'!E475</f>
        <v>0</v>
      </c>
      <c r="G892" s="649">
        <f>SUM(H892:K892)</f>
        <v>0</v>
      </c>
      <c r="H892" s="776">
        <f>'[1]84.02'!G475</f>
        <v>0</v>
      </c>
      <c r="I892" s="776">
        <f>'[1]84.02'!H475</f>
        <v>0</v>
      </c>
      <c r="J892" s="776">
        <f>'[1]84.02'!I475</f>
        <v>0</v>
      </c>
      <c r="K892" s="776">
        <f>'[1]84.02'!J475</f>
        <v>0</v>
      </c>
      <c r="L892" s="777">
        <f>'[1]84.02'!K475</f>
        <v>0</v>
      </c>
      <c r="M892" s="777">
        <f>'[1]84.02'!L475</f>
        <v>0</v>
      </c>
      <c r="N892" s="777">
        <f>'[1]84.02'!M475</f>
        <v>0</v>
      </c>
      <c r="O892" s="635"/>
      <c r="P892" s="368"/>
      <c r="Q892" s="368"/>
    </row>
    <row r="893" spans="1:15" ht="12.75">
      <c r="A893" s="792" t="s">
        <v>903</v>
      </c>
      <c r="B893" s="792"/>
      <c r="C893" s="792"/>
      <c r="D893" s="639">
        <v>878</v>
      </c>
      <c r="E893" s="148"/>
      <c r="F893" s="649"/>
      <c r="G893" s="649"/>
      <c r="H893" s="649"/>
      <c r="I893" s="649"/>
      <c r="J893" s="649"/>
      <c r="K893" s="649"/>
      <c r="L893" s="650"/>
      <c r="M893" s="650"/>
      <c r="N893" s="650"/>
      <c r="O893" s="635"/>
    </row>
    <row r="894" spans="1:15" ht="12.75">
      <c r="A894" s="165"/>
      <c r="B894" s="165" t="s">
        <v>463</v>
      </c>
      <c r="C894" s="145"/>
      <c r="D894" s="639">
        <v>879</v>
      </c>
      <c r="E894" s="148" t="s">
        <v>464</v>
      </c>
      <c r="F894" s="649">
        <f aca="true" t="shared" si="357" ref="F894:N894">SUM(F895:F897)</f>
        <v>190</v>
      </c>
      <c r="G894" s="649">
        <f t="shared" si="357"/>
        <v>21206</v>
      </c>
      <c r="H894" s="649">
        <f t="shared" si="357"/>
        <v>21206</v>
      </c>
      <c r="I894" s="649">
        <f t="shared" si="357"/>
        <v>0</v>
      </c>
      <c r="J894" s="649">
        <f t="shared" si="357"/>
        <v>0</v>
      </c>
      <c r="K894" s="649">
        <f t="shared" si="357"/>
        <v>0</v>
      </c>
      <c r="L894" s="650">
        <f t="shared" si="357"/>
        <v>16765</v>
      </c>
      <c r="M894" s="650">
        <f t="shared" si="357"/>
        <v>17354</v>
      </c>
      <c r="N894" s="650">
        <f t="shared" si="357"/>
        <v>18674</v>
      </c>
      <c r="O894" s="635"/>
    </row>
    <row r="895" spans="1:15" ht="12.75">
      <c r="A895" s="165"/>
      <c r="B895" s="165"/>
      <c r="C895" s="165" t="s">
        <v>1084</v>
      </c>
      <c r="D895" s="639">
        <v>880</v>
      </c>
      <c r="E895" s="165" t="s">
        <v>465</v>
      </c>
      <c r="F895" s="722"/>
      <c r="G895" s="649">
        <f>SUM(H895:K895)</f>
        <v>0</v>
      </c>
      <c r="H895" s="649">
        <f>'[1]84.02 poduri'!G12</f>
        <v>0</v>
      </c>
      <c r="I895" s="649">
        <f>'[1]84.02 poduri'!H12</f>
        <v>0</v>
      </c>
      <c r="J895" s="649">
        <f>'[1]84.02 poduri'!I12</f>
        <v>0</v>
      </c>
      <c r="K895" s="649">
        <f>'[1]84.02 poduri'!J12</f>
        <v>0</v>
      </c>
      <c r="L895" s="650">
        <f>'[1]84.02 poduri'!K12</f>
        <v>0</v>
      </c>
      <c r="M895" s="650">
        <f>'[1]84.02 poduri'!L12</f>
        <v>0</v>
      </c>
      <c r="N895" s="650">
        <f>'[1]84.02 poduri'!M12</f>
        <v>0</v>
      </c>
      <c r="O895" s="635"/>
    </row>
    <row r="896" spans="1:15" ht="12.75">
      <c r="A896" s="165"/>
      <c r="B896" s="165"/>
      <c r="C896" s="165" t="s">
        <v>1086</v>
      </c>
      <c r="D896" s="639">
        <v>881</v>
      </c>
      <c r="E896" s="165" t="s">
        <v>466</v>
      </c>
      <c r="F896" s="722"/>
      <c r="G896" s="649">
        <f>SUM(H896:K896)</f>
        <v>0</v>
      </c>
      <c r="H896" s="649"/>
      <c r="I896" s="649"/>
      <c r="J896" s="649"/>
      <c r="K896" s="649"/>
      <c r="L896" s="650"/>
      <c r="M896" s="650"/>
      <c r="N896" s="650"/>
      <c r="O896" s="635"/>
    </row>
    <row r="897" spans="1:15" ht="12.75">
      <c r="A897" s="165"/>
      <c r="B897" s="165"/>
      <c r="C897" s="165" t="s">
        <v>1088</v>
      </c>
      <c r="D897" s="639">
        <v>882</v>
      </c>
      <c r="E897" s="165" t="s">
        <v>467</v>
      </c>
      <c r="F897" s="722">
        <f>'[1]84.02 strazi'!E12</f>
        <v>190</v>
      </c>
      <c r="G897" s="649">
        <f>SUM(H897:K897)</f>
        <v>21206</v>
      </c>
      <c r="H897" s="649">
        <f>'[1]84.02 strazi'!G12</f>
        <v>21206</v>
      </c>
      <c r="I897" s="649">
        <f>'[1]84.02 strazi'!H12</f>
        <v>0</v>
      </c>
      <c r="J897" s="649">
        <f>'[1]84.02 strazi'!I12</f>
        <v>0</v>
      </c>
      <c r="K897" s="649">
        <f>'[1]84.02 strazi'!J12</f>
        <v>0</v>
      </c>
      <c r="L897" s="650">
        <f>'[1]84.02 strazi'!K12</f>
        <v>16765</v>
      </c>
      <c r="M897" s="650">
        <f>'[1]84.02 strazi'!L12</f>
        <v>17354</v>
      </c>
      <c r="N897" s="650">
        <f>'[1]84.02 strazi'!M12</f>
        <v>18674</v>
      </c>
      <c r="O897" s="635"/>
    </row>
    <row r="898" spans="1:15" ht="12.75">
      <c r="A898" s="165"/>
      <c r="B898" s="165" t="s">
        <v>468</v>
      </c>
      <c r="C898" s="165"/>
      <c r="D898" s="639"/>
      <c r="E898" s="165" t="s">
        <v>469</v>
      </c>
      <c r="F898" s="722"/>
      <c r="G898" s="649"/>
      <c r="H898" s="649"/>
      <c r="I898" s="649"/>
      <c r="J898" s="649"/>
      <c r="K898" s="649"/>
      <c r="L898" s="650"/>
      <c r="M898" s="650"/>
      <c r="N898" s="650"/>
      <c r="O898" s="635"/>
    </row>
    <row r="899" spans="1:15" ht="12.75">
      <c r="A899" s="165"/>
      <c r="B899" s="165"/>
      <c r="C899" s="165" t="s">
        <v>470</v>
      </c>
      <c r="D899" s="639"/>
      <c r="E899" s="165" t="s">
        <v>471</v>
      </c>
      <c r="F899" s="722"/>
      <c r="G899" s="649"/>
      <c r="H899" s="649"/>
      <c r="I899" s="649"/>
      <c r="J899" s="649"/>
      <c r="K899" s="649"/>
      <c r="L899" s="650"/>
      <c r="M899" s="650"/>
      <c r="N899" s="650"/>
      <c r="O899" s="635"/>
    </row>
    <row r="900" spans="1:15" ht="12.75">
      <c r="A900" s="165"/>
      <c r="B900" s="165" t="s">
        <v>472</v>
      </c>
      <c r="C900" s="165"/>
      <c r="D900" s="639">
        <v>883</v>
      </c>
      <c r="E900" s="148" t="s">
        <v>473</v>
      </c>
      <c r="F900" s="649">
        <f aca="true" t="shared" si="358" ref="F900:N900">SUM(F901)</f>
        <v>0</v>
      </c>
      <c r="G900" s="649">
        <f t="shared" si="358"/>
        <v>0</v>
      </c>
      <c r="H900" s="649">
        <f t="shared" si="358"/>
        <v>0</v>
      </c>
      <c r="I900" s="649">
        <f t="shared" si="358"/>
        <v>0</v>
      </c>
      <c r="J900" s="649">
        <f t="shared" si="358"/>
        <v>0</v>
      </c>
      <c r="K900" s="649">
        <f t="shared" si="358"/>
        <v>0</v>
      </c>
      <c r="L900" s="650">
        <f t="shared" si="358"/>
        <v>0</v>
      </c>
      <c r="M900" s="650">
        <f t="shared" si="358"/>
        <v>0</v>
      </c>
      <c r="N900" s="650">
        <f t="shared" si="358"/>
        <v>0</v>
      </c>
      <c r="O900" s="635"/>
    </row>
    <row r="901" spans="1:15" ht="12.75">
      <c r="A901" s="165"/>
      <c r="B901" s="165"/>
      <c r="C901" s="165" t="s">
        <v>1092</v>
      </c>
      <c r="D901" s="639">
        <v>884</v>
      </c>
      <c r="E901" s="148" t="s">
        <v>474</v>
      </c>
      <c r="F901" s="649"/>
      <c r="G901" s="649">
        <f>SUM(H901:K901)</f>
        <v>0</v>
      </c>
      <c r="H901" s="649"/>
      <c r="I901" s="649"/>
      <c r="J901" s="649"/>
      <c r="K901" s="649"/>
      <c r="L901" s="650"/>
      <c r="M901" s="650"/>
      <c r="N901" s="650"/>
      <c r="O901" s="635"/>
    </row>
    <row r="902" spans="1:15" ht="12.75">
      <c r="A902" s="835"/>
      <c r="B902" s="165" t="s">
        <v>1094</v>
      </c>
      <c r="C902" s="820"/>
      <c r="D902" s="639">
        <v>885</v>
      </c>
      <c r="E902" s="148" t="s">
        <v>475</v>
      </c>
      <c r="F902" s="649"/>
      <c r="G902" s="649">
        <f>SUM(H902:K902)</f>
        <v>0</v>
      </c>
      <c r="H902" s="649"/>
      <c r="I902" s="649"/>
      <c r="J902" s="649"/>
      <c r="K902" s="649"/>
      <c r="L902" s="650"/>
      <c r="M902" s="650"/>
      <c r="N902" s="650"/>
      <c r="O902" s="635"/>
    </row>
    <row r="903" spans="1:15" ht="12.75">
      <c r="A903" s="820"/>
      <c r="B903" s="820"/>
      <c r="C903" s="820"/>
      <c r="D903" s="639">
        <v>886</v>
      </c>
      <c r="E903" s="148"/>
      <c r="F903" s="649"/>
      <c r="G903" s="649"/>
      <c r="H903" s="649"/>
      <c r="I903" s="649"/>
      <c r="J903" s="649"/>
      <c r="K903" s="649"/>
      <c r="L903" s="650"/>
      <c r="M903" s="650"/>
      <c r="N903" s="650"/>
      <c r="O903" s="635"/>
    </row>
    <row r="904" spans="1:17" s="369" customFormat="1" ht="16.5" customHeight="1">
      <c r="A904" s="812" t="s">
        <v>476</v>
      </c>
      <c r="B904" s="811"/>
      <c r="C904" s="748"/>
      <c r="D904" s="639">
        <v>887</v>
      </c>
      <c r="E904" s="749" t="s">
        <v>477</v>
      </c>
      <c r="F904" s="633">
        <f aca="true" t="shared" si="359" ref="F904:N904">SUM(F941:F945)</f>
        <v>0</v>
      </c>
      <c r="G904" s="633">
        <f t="shared" si="359"/>
        <v>0</v>
      </c>
      <c r="H904" s="633">
        <f t="shared" si="359"/>
        <v>0</v>
      </c>
      <c r="I904" s="633">
        <f t="shared" si="359"/>
        <v>0</v>
      </c>
      <c r="J904" s="633">
        <f t="shared" si="359"/>
        <v>0</v>
      </c>
      <c r="K904" s="633">
        <f t="shared" si="359"/>
        <v>0</v>
      </c>
      <c r="L904" s="634">
        <f t="shared" si="359"/>
        <v>0</v>
      </c>
      <c r="M904" s="634">
        <f t="shared" si="359"/>
        <v>0</v>
      </c>
      <c r="N904" s="634">
        <f t="shared" si="359"/>
        <v>0</v>
      </c>
      <c r="O904" s="635"/>
      <c r="P904" s="368"/>
      <c r="Q904" s="368"/>
    </row>
    <row r="905" spans="1:17" s="369" customFormat="1" ht="12.75">
      <c r="A905" s="771" t="s">
        <v>1377</v>
      </c>
      <c r="B905" s="785"/>
      <c r="C905" s="785"/>
      <c r="D905" s="639">
        <v>888</v>
      </c>
      <c r="E905" s="642" t="s">
        <v>714</v>
      </c>
      <c r="F905" s="643">
        <f aca="true" t="shared" si="360" ref="F905:N905">SUM(F906:F909,F911,F915,F924)</f>
        <v>0</v>
      </c>
      <c r="G905" s="640">
        <f t="shared" si="360"/>
        <v>0</v>
      </c>
      <c r="H905" s="640">
        <f t="shared" si="360"/>
        <v>0</v>
      </c>
      <c r="I905" s="640">
        <f t="shared" si="360"/>
        <v>0</v>
      </c>
      <c r="J905" s="640">
        <f t="shared" si="360"/>
        <v>0</v>
      </c>
      <c r="K905" s="640">
        <f t="shared" si="360"/>
        <v>0</v>
      </c>
      <c r="L905" s="641">
        <f t="shared" si="360"/>
        <v>0</v>
      </c>
      <c r="M905" s="641">
        <f t="shared" si="360"/>
        <v>0</v>
      </c>
      <c r="N905" s="641">
        <f t="shared" si="360"/>
        <v>0</v>
      </c>
      <c r="O905" s="635"/>
      <c r="P905" s="368"/>
      <c r="Q905" s="368"/>
    </row>
    <row r="906" spans="1:17" s="369" customFormat="1" ht="12.75">
      <c r="A906" s="145" t="s">
        <v>1378</v>
      </c>
      <c r="B906" s="786"/>
      <c r="C906" s="786"/>
      <c r="D906" s="639">
        <v>889</v>
      </c>
      <c r="E906" s="642">
        <v>10</v>
      </c>
      <c r="F906" s="643"/>
      <c r="G906" s="640">
        <f>SUM(H906:K906)</f>
        <v>0</v>
      </c>
      <c r="H906" s="640"/>
      <c r="I906" s="640"/>
      <c r="J906" s="640"/>
      <c r="K906" s="640"/>
      <c r="L906" s="641"/>
      <c r="M906" s="641"/>
      <c r="N906" s="641"/>
      <c r="O906" s="635"/>
      <c r="P906" s="368"/>
      <c r="Q906" s="368"/>
    </row>
    <row r="907" spans="1:17" s="369" customFormat="1" ht="12.75">
      <c r="A907" s="145" t="s">
        <v>1379</v>
      </c>
      <c r="B907" s="786"/>
      <c r="C907" s="786"/>
      <c r="D907" s="639">
        <v>890</v>
      </c>
      <c r="E907" s="214">
        <v>20</v>
      </c>
      <c r="F907" s="640"/>
      <c r="G907" s="640">
        <f>SUM(H907:K907)</f>
        <v>0</v>
      </c>
      <c r="H907" s="640"/>
      <c r="I907" s="640"/>
      <c r="J907" s="640"/>
      <c r="K907" s="640"/>
      <c r="L907" s="641"/>
      <c r="M907" s="641"/>
      <c r="N907" s="641"/>
      <c r="O907" s="635"/>
      <c r="P907" s="368"/>
      <c r="Q907" s="368"/>
    </row>
    <row r="908" spans="1:17" s="369" customFormat="1" ht="12.75">
      <c r="A908" s="736" t="s">
        <v>170</v>
      </c>
      <c r="B908" s="145"/>
      <c r="C908" s="785"/>
      <c r="D908" s="639">
        <v>891</v>
      </c>
      <c r="E908" s="642" t="s">
        <v>813</v>
      </c>
      <c r="F908" s="643"/>
      <c r="G908" s="640">
        <f>SUM(H908:K908)</f>
        <v>0</v>
      </c>
      <c r="H908" s="640"/>
      <c r="I908" s="640"/>
      <c r="J908" s="640"/>
      <c r="K908" s="640"/>
      <c r="L908" s="641"/>
      <c r="M908" s="641"/>
      <c r="N908" s="641"/>
      <c r="O908" s="635"/>
      <c r="P908" s="368"/>
      <c r="Q908" s="368"/>
    </row>
    <row r="909" spans="1:17" s="369" customFormat="1" ht="12.75">
      <c r="A909" s="214"/>
      <c r="B909" s="736" t="s">
        <v>1412</v>
      </c>
      <c r="C909" s="785"/>
      <c r="D909" s="639">
        <v>892</v>
      </c>
      <c r="E909" s="642" t="s">
        <v>814</v>
      </c>
      <c r="F909" s="643">
        <f aca="true" t="shared" si="361" ref="F909:N909">SUM(F910)</f>
        <v>0</v>
      </c>
      <c r="G909" s="640">
        <f t="shared" si="361"/>
        <v>0</v>
      </c>
      <c r="H909" s="640">
        <f t="shared" si="361"/>
        <v>0</v>
      </c>
      <c r="I909" s="640">
        <f t="shared" si="361"/>
        <v>0</v>
      </c>
      <c r="J909" s="640">
        <f t="shared" si="361"/>
        <v>0</v>
      </c>
      <c r="K909" s="640">
        <f t="shared" si="361"/>
        <v>0</v>
      </c>
      <c r="L909" s="641">
        <f t="shared" si="361"/>
        <v>0</v>
      </c>
      <c r="M909" s="641">
        <f t="shared" si="361"/>
        <v>0</v>
      </c>
      <c r="N909" s="641">
        <f t="shared" si="361"/>
        <v>0</v>
      </c>
      <c r="O909" s="635"/>
      <c r="P909" s="368"/>
      <c r="Q909" s="368"/>
    </row>
    <row r="910" spans="1:15" ht="12.75">
      <c r="A910" s="148"/>
      <c r="B910" s="148"/>
      <c r="C910" s="148" t="s">
        <v>273</v>
      </c>
      <c r="D910" s="639">
        <v>893</v>
      </c>
      <c r="E910" s="674" t="s">
        <v>478</v>
      </c>
      <c r="F910" s="648"/>
      <c r="G910" s="649">
        <f>SUM(H910:K910)</f>
        <v>0</v>
      </c>
      <c r="H910" s="649"/>
      <c r="I910" s="649"/>
      <c r="J910" s="649"/>
      <c r="K910" s="649"/>
      <c r="L910" s="650"/>
      <c r="M910" s="650"/>
      <c r="N910" s="650"/>
      <c r="O910" s="635"/>
    </row>
    <row r="911" spans="1:17" s="369" customFormat="1" ht="12.75">
      <c r="A911" s="736" t="s">
        <v>186</v>
      </c>
      <c r="B911" s="736"/>
      <c r="C911" s="814"/>
      <c r="D911" s="639">
        <v>894</v>
      </c>
      <c r="E911" s="642" t="s">
        <v>818</v>
      </c>
      <c r="F911" s="643">
        <f aca="true" t="shared" si="362" ref="F911:N911">SUM(F912)</f>
        <v>0</v>
      </c>
      <c r="G911" s="640">
        <f t="shared" si="362"/>
        <v>0</v>
      </c>
      <c r="H911" s="640">
        <f t="shared" si="362"/>
        <v>0</v>
      </c>
      <c r="I911" s="640">
        <f t="shared" si="362"/>
        <v>0</v>
      </c>
      <c r="J911" s="640">
        <f t="shared" si="362"/>
        <v>0</v>
      </c>
      <c r="K911" s="640">
        <f t="shared" si="362"/>
        <v>0</v>
      </c>
      <c r="L911" s="641">
        <f t="shared" si="362"/>
        <v>0</v>
      </c>
      <c r="M911" s="641">
        <f t="shared" si="362"/>
        <v>0</v>
      </c>
      <c r="N911" s="641">
        <f t="shared" si="362"/>
        <v>0</v>
      </c>
      <c r="O911" s="635"/>
      <c r="P911" s="368"/>
      <c r="Q911" s="368"/>
    </row>
    <row r="912" spans="1:17" s="369" customFormat="1" ht="12.75">
      <c r="A912" s="214"/>
      <c r="B912" s="736" t="s">
        <v>187</v>
      </c>
      <c r="C912" s="815"/>
      <c r="D912" s="639">
        <v>895</v>
      </c>
      <c r="E912" s="642" t="s">
        <v>1418</v>
      </c>
      <c r="F912" s="643">
        <f aca="true" t="shared" si="363" ref="F912:N912">SUM(F913:F914)</f>
        <v>0</v>
      </c>
      <c r="G912" s="640">
        <f t="shared" si="363"/>
        <v>0</v>
      </c>
      <c r="H912" s="640">
        <f t="shared" si="363"/>
        <v>0</v>
      </c>
      <c r="I912" s="640">
        <f t="shared" si="363"/>
        <v>0</v>
      </c>
      <c r="J912" s="640">
        <f t="shared" si="363"/>
        <v>0</v>
      </c>
      <c r="K912" s="640">
        <f t="shared" si="363"/>
        <v>0</v>
      </c>
      <c r="L912" s="641">
        <f t="shared" si="363"/>
        <v>0</v>
      </c>
      <c r="M912" s="641">
        <f t="shared" si="363"/>
        <v>0</v>
      </c>
      <c r="N912" s="641">
        <f t="shared" si="363"/>
        <v>0</v>
      </c>
      <c r="O912" s="635"/>
      <c r="P912" s="368"/>
      <c r="Q912" s="368"/>
    </row>
    <row r="913" spans="1:15" ht="12.75">
      <c r="A913" s="736"/>
      <c r="B913" s="148"/>
      <c r="C913" s="165" t="s">
        <v>479</v>
      </c>
      <c r="D913" s="639">
        <v>896</v>
      </c>
      <c r="E913" s="148" t="s">
        <v>195</v>
      </c>
      <c r="F913" s="649"/>
      <c r="G913" s="649">
        <f>SUM(H913:K913)</f>
        <v>0</v>
      </c>
      <c r="H913" s="649"/>
      <c r="I913" s="649"/>
      <c r="J913" s="649"/>
      <c r="K913" s="649"/>
      <c r="L913" s="650"/>
      <c r="M913" s="650"/>
      <c r="N913" s="650"/>
      <c r="O913" s="635"/>
    </row>
    <row r="914" spans="1:15" ht="12.75">
      <c r="A914" s="148"/>
      <c r="B914" s="148"/>
      <c r="C914" s="148" t="s">
        <v>196</v>
      </c>
      <c r="D914" s="639">
        <v>897</v>
      </c>
      <c r="E914" s="674" t="s">
        <v>1530</v>
      </c>
      <c r="F914" s="648"/>
      <c r="G914" s="649">
        <f>SUM(H914:K914)</f>
        <v>0</v>
      </c>
      <c r="H914" s="649"/>
      <c r="I914" s="649"/>
      <c r="J914" s="649"/>
      <c r="K914" s="649"/>
      <c r="L914" s="650"/>
      <c r="M914" s="650"/>
      <c r="N914" s="650"/>
      <c r="O914" s="635"/>
    </row>
    <row r="915" spans="1:15" ht="12.75">
      <c r="A915" s="148"/>
      <c r="B915" s="736" t="s">
        <v>199</v>
      </c>
      <c r="C915" s="164"/>
      <c r="D915" s="639">
        <v>898</v>
      </c>
      <c r="E915" s="816">
        <v>56</v>
      </c>
      <c r="F915" s="817">
        <f aca="true" t="shared" si="364" ref="F915:N915">SUM(F916,F920)</f>
        <v>0</v>
      </c>
      <c r="G915" s="655">
        <f t="shared" si="364"/>
        <v>0</v>
      </c>
      <c r="H915" s="655">
        <f t="shared" si="364"/>
        <v>0</v>
      </c>
      <c r="I915" s="655">
        <f t="shared" si="364"/>
        <v>0</v>
      </c>
      <c r="J915" s="655">
        <f t="shared" si="364"/>
        <v>0</v>
      </c>
      <c r="K915" s="655">
        <f t="shared" si="364"/>
        <v>0</v>
      </c>
      <c r="L915" s="656">
        <f t="shared" si="364"/>
        <v>0</v>
      </c>
      <c r="M915" s="656">
        <f t="shared" si="364"/>
        <v>0</v>
      </c>
      <c r="N915" s="656">
        <f t="shared" si="364"/>
        <v>0</v>
      </c>
      <c r="O915" s="635"/>
    </row>
    <row r="916" spans="1:15" ht="12.75">
      <c r="A916" s="148"/>
      <c r="B916" s="736"/>
      <c r="C916" s="757" t="s">
        <v>1265</v>
      </c>
      <c r="D916" s="639">
        <v>899</v>
      </c>
      <c r="E916" s="141" t="s">
        <v>1266</v>
      </c>
      <c r="F916" s="655">
        <f aca="true" t="shared" si="365" ref="F916:N916">SUM(F917:F919)</f>
        <v>0</v>
      </c>
      <c r="G916" s="655">
        <f t="shared" si="365"/>
        <v>0</v>
      </c>
      <c r="H916" s="655">
        <f t="shared" si="365"/>
        <v>0</v>
      </c>
      <c r="I916" s="655">
        <f t="shared" si="365"/>
        <v>0</v>
      </c>
      <c r="J916" s="655">
        <f t="shared" si="365"/>
        <v>0</v>
      </c>
      <c r="K916" s="655">
        <f t="shared" si="365"/>
        <v>0</v>
      </c>
      <c r="L916" s="656">
        <f t="shared" si="365"/>
        <v>0</v>
      </c>
      <c r="M916" s="656">
        <f t="shared" si="365"/>
        <v>0</v>
      </c>
      <c r="N916" s="656">
        <f t="shared" si="365"/>
        <v>0</v>
      </c>
      <c r="O916" s="635"/>
    </row>
    <row r="917" spans="1:15" ht="12.75">
      <c r="A917" s="148"/>
      <c r="B917" s="736"/>
      <c r="C917" s="758" t="s">
        <v>1267</v>
      </c>
      <c r="D917" s="639">
        <v>900</v>
      </c>
      <c r="E917" s="155" t="s">
        <v>1268</v>
      </c>
      <c r="F917" s="660">
        <f>'[1]87.02'!E295</f>
        <v>0</v>
      </c>
      <c r="G917" s="649">
        <f>SUM(H917:K917)</f>
        <v>0</v>
      </c>
      <c r="H917" s="649">
        <f>'[1]87.02'!G295</f>
        <v>0</v>
      </c>
      <c r="I917" s="649">
        <f>'[1]87.02'!H295</f>
        <v>0</v>
      </c>
      <c r="J917" s="649">
        <f>'[1]87.02'!I295</f>
        <v>0</v>
      </c>
      <c r="K917" s="649">
        <f>'[1]87.02'!J295</f>
        <v>0</v>
      </c>
      <c r="L917" s="650">
        <f>'[1]87.02'!K295</f>
        <v>0</v>
      </c>
      <c r="M917" s="650">
        <f>'[1]87.02'!L295</f>
        <v>0</v>
      </c>
      <c r="N917" s="650">
        <f>'[1]87.02'!M295</f>
        <v>0</v>
      </c>
      <c r="O917" s="635"/>
    </row>
    <row r="918" spans="1:15" ht="12.75">
      <c r="A918" s="148"/>
      <c r="B918" s="736"/>
      <c r="C918" s="165" t="s">
        <v>1269</v>
      </c>
      <c r="D918" s="639">
        <v>901</v>
      </c>
      <c r="E918" s="155" t="s">
        <v>1270</v>
      </c>
      <c r="F918" s="660">
        <f>'[1]87.02'!E296</f>
        <v>0</v>
      </c>
      <c r="G918" s="649">
        <f>SUM(H918:K918)</f>
        <v>0</v>
      </c>
      <c r="H918" s="649">
        <f>'[1]87.02'!G296</f>
        <v>0</v>
      </c>
      <c r="I918" s="649">
        <f>'[1]87.02'!H296</f>
        <v>0</v>
      </c>
      <c r="J918" s="649">
        <f>'[1]87.02'!I296</f>
        <v>0</v>
      </c>
      <c r="K918" s="649">
        <f>'[1]87.02'!J296</f>
        <v>0</v>
      </c>
      <c r="L918" s="650">
        <f>'[1]87.02'!K296</f>
        <v>0</v>
      </c>
      <c r="M918" s="650">
        <f>'[1]87.02'!L296</f>
        <v>0</v>
      </c>
      <c r="N918" s="650">
        <f>'[1]87.02'!M296</f>
        <v>0</v>
      </c>
      <c r="O918" s="635"/>
    </row>
    <row r="919" spans="1:15" ht="12.75">
      <c r="A919" s="148"/>
      <c r="B919" s="736"/>
      <c r="C919" s="165" t="s">
        <v>1271</v>
      </c>
      <c r="D919" s="639">
        <v>902</v>
      </c>
      <c r="E919" s="155" t="s">
        <v>1272</v>
      </c>
      <c r="F919" s="660">
        <f>'[1]87.02'!E297</f>
        <v>0</v>
      </c>
      <c r="G919" s="649">
        <f>SUM(H919:K919)</f>
        <v>0</v>
      </c>
      <c r="H919" s="649">
        <f>'[1]87.02'!G297</f>
        <v>0</v>
      </c>
      <c r="I919" s="649">
        <f>'[1]87.02'!H297</f>
        <v>0</v>
      </c>
      <c r="J919" s="649">
        <f>'[1]87.02'!I297</f>
        <v>0</v>
      </c>
      <c r="K919" s="649">
        <f>'[1]87.02'!J297</f>
        <v>0</v>
      </c>
      <c r="L919" s="650">
        <f>'[1]87.02'!K297</f>
        <v>0</v>
      </c>
      <c r="M919" s="650">
        <f>'[1]87.02'!L297</f>
        <v>0</v>
      </c>
      <c r="N919" s="650">
        <f>'[1]87.02'!M297</f>
        <v>0</v>
      </c>
      <c r="O919" s="635"/>
    </row>
    <row r="920" spans="1:15" ht="12.75">
      <c r="A920" s="148"/>
      <c r="B920" s="828" t="s">
        <v>200</v>
      </c>
      <c r="C920" s="828"/>
      <c r="D920" s="639">
        <v>903</v>
      </c>
      <c r="E920" s="761" t="s">
        <v>201</v>
      </c>
      <c r="F920" s="762">
        <f aca="true" t="shared" si="366" ref="F920:N920">SUM(F921:F923)</f>
        <v>0</v>
      </c>
      <c r="G920" s="655">
        <f t="shared" si="366"/>
        <v>0</v>
      </c>
      <c r="H920" s="655">
        <f t="shared" si="366"/>
        <v>0</v>
      </c>
      <c r="I920" s="655">
        <f t="shared" si="366"/>
        <v>0</v>
      </c>
      <c r="J920" s="655">
        <f t="shared" si="366"/>
        <v>0</v>
      </c>
      <c r="K920" s="655">
        <f t="shared" si="366"/>
        <v>0</v>
      </c>
      <c r="L920" s="656">
        <f t="shared" si="366"/>
        <v>0</v>
      </c>
      <c r="M920" s="656">
        <f t="shared" si="366"/>
        <v>0</v>
      </c>
      <c r="N920" s="656">
        <f t="shared" si="366"/>
        <v>0</v>
      </c>
      <c r="O920" s="635"/>
    </row>
    <row r="921" spans="1:15" ht="12.75">
      <c r="A921" s="148"/>
      <c r="B921" s="148"/>
      <c r="C921" s="758" t="s">
        <v>1267</v>
      </c>
      <c r="D921" s="639">
        <v>904</v>
      </c>
      <c r="E921" s="763" t="s">
        <v>202</v>
      </c>
      <c r="F921" s="764">
        <f>'[1]87.02'!E299</f>
        <v>0</v>
      </c>
      <c r="G921" s="649">
        <f>SUM(H921:K921)</f>
        <v>0</v>
      </c>
      <c r="H921" s="649">
        <f>'[1]87.02'!G299</f>
        <v>0</v>
      </c>
      <c r="I921" s="649">
        <f>'[1]87.02'!H299</f>
        <v>0</v>
      </c>
      <c r="J921" s="649">
        <f>'[1]87.02'!I299</f>
        <v>0</v>
      </c>
      <c r="K921" s="649">
        <f>'[1]87.02'!J299</f>
        <v>0</v>
      </c>
      <c r="L921" s="650">
        <f>'[1]87.02'!K299</f>
        <v>0</v>
      </c>
      <c r="M921" s="650">
        <f>'[1]87.02'!L299</f>
        <v>0</v>
      </c>
      <c r="N921" s="650">
        <f>'[1]87.02'!M299</f>
        <v>0</v>
      </c>
      <c r="O921" s="635"/>
    </row>
    <row r="922" spans="1:15" ht="12.75">
      <c r="A922" s="148"/>
      <c r="B922" s="148"/>
      <c r="C922" s="759" t="s">
        <v>1269</v>
      </c>
      <c r="D922" s="639">
        <v>905</v>
      </c>
      <c r="E922" s="763" t="s">
        <v>203</v>
      </c>
      <c r="F922" s="764">
        <f>'[1]87.02'!E300</f>
        <v>0</v>
      </c>
      <c r="G922" s="649">
        <f>SUM(H922:K922)</f>
        <v>0</v>
      </c>
      <c r="H922" s="649">
        <f>'[1]87.02'!G300</f>
        <v>0</v>
      </c>
      <c r="I922" s="649">
        <f>'[1]87.02'!H300</f>
        <v>0</v>
      </c>
      <c r="J922" s="649">
        <f>'[1]87.02'!I300</f>
        <v>0</v>
      </c>
      <c r="K922" s="649">
        <f>'[1]87.02'!J300</f>
        <v>0</v>
      </c>
      <c r="L922" s="650">
        <f>'[1]87.02'!K300</f>
        <v>0</v>
      </c>
      <c r="M922" s="650">
        <f>'[1]87.02'!L300</f>
        <v>0</v>
      </c>
      <c r="N922" s="650">
        <f>'[1]87.02'!M300</f>
        <v>0</v>
      </c>
      <c r="O922" s="635"/>
    </row>
    <row r="923" spans="1:15" ht="12.75">
      <c r="A923" s="148"/>
      <c r="B923" s="148"/>
      <c r="C923" s="759" t="s">
        <v>1271</v>
      </c>
      <c r="D923" s="639">
        <v>906</v>
      </c>
      <c r="E923" s="763" t="s">
        <v>204</v>
      </c>
      <c r="F923" s="764">
        <f>'[1]87.02'!E301</f>
        <v>0</v>
      </c>
      <c r="G923" s="649">
        <f>SUM(H923:K923)</f>
        <v>0</v>
      </c>
      <c r="H923" s="649">
        <f>'[1]87.02'!G301</f>
        <v>0</v>
      </c>
      <c r="I923" s="649">
        <f>'[1]87.02'!H301</f>
        <v>0</v>
      </c>
      <c r="J923" s="649">
        <f>'[1]87.02'!I301</f>
        <v>0</v>
      </c>
      <c r="K923" s="649">
        <f>'[1]87.02'!J301</f>
        <v>0</v>
      </c>
      <c r="L923" s="650">
        <f>'[1]87.02'!K301</f>
        <v>0</v>
      </c>
      <c r="M923" s="650">
        <f>'[1]87.02'!L301</f>
        <v>0</v>
      </c>
      <c r="N923" s="650">
        <f>'[1]87.02'!M301</f>
        <v>0</v>
      </c>
      <c r="O923" s="635"/>
    </row>
    <row r="924" spans="1:17" s="369" customFormat="1" ht="12.75">
      <c r="A924" s="736" t="s">
        <v>1531</v>
      </c>
      <c r="B924" s="214"/>
      <c r="C924" s="145"/>
      <c r="D924" s="639">
        <v>907</v>
      </c>
      <c r="E924" s="642">
        <v>59</v>
      </c>
      <c r="F924" s="643">
        <f aca="true" t="shared" si="367" ref="F924:N924">SUM(F925)</f>
        <v>0</v>
      </c>
      <c r="G924" s="640">
        <f t="shared" si="367"/>
        <v>0</v>
      </c>
      <c r="H924" s="640">
        <f t="shared" si="367"/>
        <v>0</v>
      </c>
      <c r="I924" s="640">
        <f t="shared" si="367"/>
        <v>0</v>
      </c>
      <c r="J924" s="640">
        <f t="shared" si="367"/>
        <v>0</v>
      </c>
      <c r="K924" s="640">
        <f t="shared" si="367"/>
        <v>0</v>
      </c>
      <c r="L924" s="641">
        <f t="shared" si="367"/>
        <v>0</v>
      </c>
      <c r="M924" s="641">
        <f t="shared" si="367"/>
        <v>0</v>
      </c>
      <c r="N924" s="641">
        <f t="shared" si="367"/>
        <v>0</v>
      </c>
      <c r="O924" s="635"/>
      <c r="P924" s="368"/>
      <c r="Q924" s="368"/>
    </row>
    <row r="925" spans="1:17" s="369" customFormat="1" ht="12.75">
      <c r="A925" s="145"/>
      <c r="B925" s="145" t="s">
        <v>480</v>
      </c>
      <c r="C925" s="214"/>
      <c r="D925" s="639">
        <v>908</v>
      </c>
      <c r="E925" s="214" t="s">
        <v>225</v>
      </c>
      <c r="F925" s="640"/>
      <c r="G925" s="640">
        <f>SUM(H925:K925)</f>
        <v>0</v>
      </c>
      <c r="H925" s="640"/>
      <c r="I925" s="640"/>
      <c r="J925" s="640"/>
      <c r="K925" s="640"/>
      <c r="L925" s="641"/>
      <c r="M925" s="641"/>
      <c r="N925" s="641"/>
      <c r="O925" s="635"/>
      <c r="P925" s="368"/>
      <c r="Q925" s="368"/>
    </row>
    <row r="926" spans="1:17" s="369" customFormat="1" ht="12.75">
      <c r="A926" s="770" t="s">
        <v>1477</v>
      </c>
      <c r="B926" s="785"/>
      <c r="C926" s="826"/>
      <c r="D926" s="639">
        <v>909</v>
      </c>
      <c r="E926" s="214">
        <v>70</v>
      </c>
      <c r="F926" s="640">
        <f aca="true" t="shared" si="368" ref="F926:N926">SUM(F927)</f>
        <v>0</v>
      </c>
      <c r="G926" s="640">
        <f t="shared" si="368"/>
        <v>0</v>
      </c>
      <c r="H926" s="640">
        <f t="shared" si="368"/>
        <v>0</v>
      </c>
      <c r="I926" s="640">
        <f t="shared" si="368"/>
        <v>0</v>
      </c>
      <c r="J926" s="640">
        <f t="shared" si="368"/>
        <v>0</v>
      </c>
      <c r="K926" s="640">
        <f t="shared" si="368"/>
        <v>0</v>
      </c>
      <c r="L926" s="641">
        <f t="shared" si="368"/>
        <v>0</v>
      </c>
      <c r="M926" s="641">
        <f t="shared" si="368"/>
        <v>0</v>
      </c>
      <c r="N926" s="641">
        <f t="shared" si="368"/>
        <v>0</v>
      </c>
      <c r="O926" s="635"/>
      <c r="P926" s="368"/>
      <c r="Q926" s="368"/>
    </row>
    <row r="927" spans="1:17" s="369" customFormat="1" ht="12.75">
      <c r="A927" s="684" t="s">
        <v>1384</v>
      </c>
      <c r="B927" s="736"/>
      <c r="C927" s="785"/>
      <c r="D927" s="639">
        <v>910</v>
      </c>
      <c r="E927" s="214">
        <v>71</v>
      </c>
      <c r="F927" s="640">
        <f aca="true" t="shared" si="369" ref="F927:N927">SUM(F928,F933)</f>
        <v>0</v>
      </c>
      <c r="G927" s="640">
        <f t="shared" si="369"/>
        <v>0</v>
      </c>
      <c r="H927" s="640">
        <f t="shared" si="369"/>
        <v>0</v>
      </c>
      <c r="I927" s="640">
        <f t="shared" si="369"/>
        <v>0</v>
      </c>
      <c r="J927" s="640">
        <f t="shared" si="369"/>
        <v>0</v>
      </c>
      <c r="K927" s="640">
        <f t="shared" si="369"/>
        <v>0</v>
      </c>
      <c r="L927" s="641">
        <f t="shared" si="369"/>
        <v>0</v>
      </c>
      <c r="M927" s="641">
        <f t="shared" si="369"/>
        <v>0</v>
      </c>
      <c r="N927" s="641">
        <f t="shared" si="369"/>
        <v>0</v>
      </c>
      <c r="O927" s="635"/>
      <c r="P927" s="368"/>
      <c r="Q927" s="368"/>
    </row>
    <row r="928" spans="1:17" s="369" customFormat="1" ht="12.75">
      <c r="A928" s="214"/>
      <c r="B928" s="736" t="s">
        <v>1395</v>
      </c>
      <c r="C928" s="785"/>
      <c r="D928" s="639">
        <v>911</v>
      </c>
      <c r="E928" s="214" t="s">
        <v>1254</v>
      </c>
      <c r="F928" s="640">
        <f aca="true" t="shared" si="370" ref="F928:N928">SUM(F929:F932)</f>
        <v>0</v>
      </c>
      <c r="G928" s="640">
        <f t="shared" si="370"/>
        <v>0</v>
      </c>
      <c r="H928" s="640">
        <f t="shared" si="370"/>
        <v>0</v>
      </c>
      <c r="I928" s="640">
        <f t="shared" si="370"/>
        <v>0</v>
      </c>
      <c r="J928" s="640">
        <f t="shared" si="370"/>
        <v>0</v>
      </c>
      <c r="K928" s="640">
        <f t="shared" si="370"/>
        <v>0</v>
      </c>
      <c r="L928" s="641">
        <f t="shared" si="370"/>
        <v>0</v>
      </c>
      <c r="M928" s="641">
        <f t="shared" si="370"/>
        <v>0</v>
      </c>
      <c r="N928" s="641">
        <f t="shared" si="370"/>
        <v>0</v>
      </c>
      <c r="O928" s="635"/>
      <c r="P928" s="368"/>
      <c r="Q928" s="368"/>
    </row>
    <row r="929" spans="1:15" ht="12.75">
      <c r="A929" s="148"/>
      <c r="B929" s="736"/>
      <c r="C929" s="164" t="s">
        <v>1255</v>
      </c>
      <c r="D929" s="639">
        <v>912</v>
      </c>
      <c r="E929" s="165" t="s">
        <v>1256</v>
      </c>
      <c r="F929" s="722"/>
      <c r="G929" s="649">
        <f>SUM(H929:K929)</f>
        <v>0</v>
      </c>
      <c r="H929" s="649"/>
      <c r="I929" s="649"/>
      <c r="J929" s="649"/>
      <c r="K929" s="649"/>
      <c r="L929" s="650"/>
      <c r="M929" s="650"/>
      <c r="N929" s="650"/>
      <c r="O929" s="635"/>
    </row>
    <row r="930" spans="1:15" ht="18.75" customHeight="1">
      <c r="A930" s="148"/>
      <c r="B930" s="736"/>
      <c r="C930" s="709" t="s">
        <v>1257</v>
      </c>
      <c r="D930" s="639">
        <v>913</v>
      </c>
      <c r="E930" s="165" t="s">
        <v>1258</v>
      </c>
      <c r="F930" s="722"/>
      <c r="G930" s="649">
        <f>SUM(H930:K930)</f>
        <v>0</v>
      </c>
      <c r="H930" s="649"/>
      <c r="I930" s="649"/>
      <c r="J930" s="649"/>
      <c r="K930" s="649"/>
      <c r="L930" s="650"/>
      <c r="M930" s="650"/>
      <c r="N930" s="650"/>
      <c r="O930" s="635"/>
    </row>
    <row r="931" spans="1:15" ht="12.75">
      <c r="A931" s="148"/>
      <c r="B931" s="736"/>
      <c r="C931" s="165" t="s">
        <v>1259</v>
      </c>
      <c r="D931" s="639">
        <v>914</v>
      </c>
      <c r="E931" s="165" t="s">
        <v>1260</v>
      </c>
      <c r="F931" s="722"/>
      <c r="G931" s="649">
        <f>SUM(H931:K931)</f>
        <v>0</v>
      </c>
      <c r="H931" s="649"/>
      <c r="I931" s="649"/>
      <c r="J931" s="649"/>
      <c r="K931" s="649"/>
      <c r="L931" s="650"/>
      <c r="M931" s="650"/>
      <c r="N931" s="650"/>
      <c r="O931" s="635"/>
    </row>
    <row r="932" spans="1:15" ht="12.75">
      <c r="A932" s="148"/>
      <c r="B932" s="736"/>
      <c r="C932" s="165" t="s">
        <v>1261</v>
      </c>
      <c r="D932" s="639">
        <v>915</v>
      </c>
      <c r="E932" s="165" t="s">
        <v>1262</v>
      </c>
      <c r="F932" s="722"/>
      <c r="G932" s="649">
        <f>SUM(H932:K932)</f>
        <v>0</v>
      </c>
      <c r="H932" s="649"/>
      <c r="I932" s="649"/>
      <c r="J932" s="649"/>
      <c r="K932" s="649"/>
      <c r="L932" s="650"/>
      <c r="M932" s="650"/>
      <c r="N932" s="650"/>
      <c r="O932" s="635"/>
    </row>
    <row r="933" spans="1:17" s="369" customFormat="1" ht="12.75">
      <c r="A933" s="214"/>
      <c r="B933" s="233" t="s">
        <v>277</v>
      </c>
      <c r="C933" s="233"/>
      <c r="D933" s="639">
        <v>916</v>
      </c>
      <c r="E933" s="145" t="s">
        <v>1387</v>
      </c>
      <c r="F933" s="772"/>
      <c r="G933" s="640">
        <f>SUM(H933:K933)</f>
        <v>0</v>
      </c>
      <c r="H933" s="640"/>
      <c r="I933" s="640"/>
      <c r="J933" s="640"/>
      <c r="K933" s="640"/>
      <c r="L933" s="641"/>
      <c r="M933" s="641"/>
      <c r="N933" s="641"/>
      <c r="O933" s="635"/>
      <c r="P933" s="368"/>
      <c r="Q933" s="368"/>
    </row>
    <row r="934" spans="1:17" s="369" customFormat="1" ht="12.75">
      <c r="A934" s="770" t="s">
        <v>678</v>
      </c>
      <c r="B934" s="214"/>
      <c r="C934" s="145"/>
      <c r="D934" s="639">
        <v>917</v>
      </c>
      <c r="E934" s="214">
        <v>79</v>
      </c>
      <c r="F934" s="640">
        <f aca="true" t="shared" si="371" ref="F934:N934">SUM(F935,F938)</f>
        <v>0</v>
      </c>
      <c r="G934" s="640">
        <f t="shared" si="371"/>
        <v>0</v>
      </c>
      <c r="H934" s="640">
        <f t="shared" si="371"/>
        <v>0</v>
      </c>
      <c r="I934" s="640">
        <f t="shared" si="371"/>
        <v>0</v>
      </c>
      <c r="J934" s="640">
        <f t="shared" si="371"/>
        <v>0</v>
      </c>
      <c r="K934" s="640">
        <f t="shared" si="371"/>
        <v>0</v>
      </c>
      <c r="L934" s="641">
        <f t="shared" si="371"/>
        <v>0</v>
      </c>
      <c r="M934" s="641">
        <f t="shared" si="371"/>
        <v>0</v>
      </c>
      <c r="N934" s="641">
        <f t="shared" si="371"/>
        <v>0</v>
      </c>
      <c r="O934" s="635"/>
      <c r="P934" s="368"/>
      <c r="Q934" s="368"/>
    </row>
    <row r="935" spans="1:17" s="369" customFormat="1" ht="12.75">
      <c r="A935" s="684" t="s">
        <v>481</v>
      </c>
      <c r="B935" s="736"/>
      <c r="C935" s="145"/>
      <c r="D935" s="639">
        <v>918</v>
      </c>
      <c r="E935" s="214">
        <v>80</v>
      </c>
      <c r="F935" s="640">
        <f aca="true" t="shared" si="372" ref="F935:N935">SUM(F936:F937)</f>
        <v>0</v>
      </c>
      <c r="G935" s="640">
        <f t="shared" si="372"/>
        <v>0</v>
      </c>
      <c r="H935" s="640">
        <f t="shared" si="372"/>
        <v>0</v>
      </c>
      <c r="I935" s="640">
        <f t="shared" si="372"/>
        <v>0</v>
      </c>
      <c r="J935" s="640">
        <f t="shared" si="372"/>
        <v>0</v>
      </c>
      <c r="K935" s="640">
        <f t="shared" si="372"/>
        <v>0</v>
      </c>
      <c r="L935" s="641">
        <f t="shared" si="372"/>
        <v>0</v>
      </c>
      <c r="M935" s="641">
        <f t="shared" si="372"/>
        <v>0</v>
      </c>
      <c r="N935" s="641">
        <f t="shared" si="372"/>
        <v>0</v>
      </c>
      <c r="O935" s="635"/>
      <c r="P935" s="368"/>
      <c r="Q935" s="368"/>
    </row>
    <row r="936" spans="1:17" s="369" customFormat="1" ht="12.75">
      <c r="A936" s="145"/>
      <c r="B936" s="736" t="s">
        <v>482</v>
      </c>
      <c r="C936" s="145"/>
      <c r="D936" s="639">
        <v>919</v>
      </c>
      <c r="E936" s="214" t="s">
        <v>251</v>
      </c>
      <c r="F936" s="640"/>
      <c r="G936" s="640">
        <f>SUM(H936:K936)</f>
        <v>0</v>
      </c>
      <c r="H936" s="640"/>
      <c r="I936" s="640"/>
      <c r="J936" s="640"/>
      <c r="K936" s="640"/>
      <c r="L936" s="641"/>
      <c r="M936" s="641"/>
      <c r="N936" s="641"/>
      <c r="O936" s="635"/>
      <c r="P936" s="368"/>
      <c r="Q936" s="368"/>
    </row>
    <row r="937" spans="1:17" s="369" customFormat="1" ht="12.75">
      <c r="A937" s="145"/>
      <c r="B937" s="145" t="s">
        <v>483</v>
      </c>
      <c r="C937" s="145"/>
      <c r="D937" s="639">
        <v>920</v>
      </c>
      <c r="E937" s="214" t="s">
        <v>253</v>
      </c>
      <c r="F937" s="640"/>
      <c r="G937" s="640">
        <f>SUM(H937:K937)</f>
        <v>0</v>
      </c>
      <c r="H937" s="640"/>
      <c r="I937" s="640"/>
      <c r="J937" s="640"/>
      <c r="K937" s="640"/>
      <c r="L937" s="641"/>
      <c r="M937" s="641"/>
      <c r="N937" s="641"/>
      <c r="O937" s="635"/>
      <c r="P937" s="368"/>
      <c r="Q937" s="368"/>
    </row>
    <row r="938" spans="1:17" s="369" customFormat="1" ht="12.75">
      <c r="A938" s="145" t="s">
        <v>1388</v>
      </c>
      <c r="B938" s="736"/>
      <c r="C938" s="145"/>
      <c r="D938" s="639">
        <v>921</v>
      </c>
      <c r="E938" s="214">
        <v>81</v>
      </c>
      <c r="F938" s="640">
        <f aca="true" t="shared" si="373" ref="F938:N938">SUM(F939)</f>
        <v>0</v>
      </c>
      <c r="G938" s="640">
        <f t="shared" si="373"/>
        <v>0</v>
      </c>
      <c r="H938" s="640">
        <f t="shared" si="373"/>
        <v>0</v>
      </c>
      <c r="I938" s="640">
        <f t="shared" si="373"/>
        <v>0</v>
      </c>
      <c r="J938" s="640">
        <f t="shared" si="373"/>
        <v>0</v>
      </c>
      <c r="K938" s="640">
        <f t="shared" si="373"/>
        <v>0</v>
      </c>
      <c r="L938" s="641">
        <f t="shared" si="373"/>
        <v>0</v>
      </c>
      <c r="M938" s="641">
        <f t="shared" si="373"/>
        <v>0</v>
      </c>
      <c r="N938" s="641">
        <f t="shared" si="373"/>
        <v>0</v>
      </c>
      <c r="O938" s="635"/>
      <c r="P938" s="368"/>
      <c r="Q938" s="368"/>
    </row>
    <row r="939" spans="1:17" s="369" customFormat="1" ht="12.75">
      <c r="A939" s="145"/>
      <c r="B939" s="145" t="s">
        <v>1389</v>
      </c>
      <c r="C939" s="145"/>
      <c r="D939" s="639">
        <v>922</v>
      </c>
      <c r="E939" s="214" t="s">
        <v>1390</v>
      </c>
      <c r="F939" s="640"/>
      <c r="G939" s="640">
        <f>SUM(H939:K939)</f>
        <v>0</v>
      </c>
      <c r="H939" s="640"/>
      <c r="I939" s="640"/>
      <c r="J939" s="640"/>
      <c r="K939" s="640"/>
      <c r="L939" s="641"/>
      <c r="M939" s="641"/>
      <c r="N939" s="641"/>
      <c r="O939" s="635"/>
      <c r="P939" s="368"/>
      <c r="Q939" s="368"/>
    </row>
    <row r="940" spans="1:15" ht="12.75">
      <c r="A940" s="792" t="s">
        <v>903</v>
      </c>
      <c r="B940" s="792"/>
      <c r="C940" s="792"/>
      <c r="D940" s="639">
        <v>923</v>
      </c>
      <c r="E940" s="148"/>
      <c r="F940" s="649"/>
      <c r="G940" s="649"/>
      <c r="H940" s="649"/>
      <c r="I940" s="649"/>
      <c r="J940" s="649"/>
      <c r="K940" s="649"/>
      <c r="L940" s="650"/>
      <c r="M940" s="650"/>
      <c r="N940" s="650"/>
      <c r="O940" s="635"/>
    </row>
    <row r="941" spans="1:15" ht="12.75">
      <c r="A941" s="145"/>
      <c r="B941" s="836" t="s">
        <v>484</v>
      </c>
      <c r="C941" s="836"/>
      <c r="D941" s="639">
        <v>924</v>
      </c>
      <c r="E941" s="148" t="s">
        <v>485</v>
      </c>
      <c r="F941" s="649"/>
      <c r="G941" s="649">
        <f>SUM(H941:K941)</f>
        <v>0</v>
      </c>
      <c r="H941" s="649"/>
      <c r="I941" s="649"/>
      <c r="J941" s="649"/>
      <c r="K941" s="649"/>
      <c r="L941" s="650"/>
      <c r="M941" s="650"/>
      <c r="N941" s="650"/>
      <c r="O941" s="635"/>
    </row>
    <row r="942" spans="1:15" ht="12.75">
      <c r="A942" s="677"/>
      <c r="B942" s="165" t="s">
        <v>486</v>
      </c>
      <c r="C942" s="165"/>
      <c r="D942" s="639">
        <v>925</v>
      </c>
      <c r="E942" s="148" t="s">
        <v>487</v>
      </c>
      <c r="F942" s="649"/>
      <c r="G942" s="649">
        <f>SUM(H942:K942)</f>
        <v>0</v>
      </c>
      <c r="H942" s="649"/>
      <c r="I942" s="649"/>
      <c r="J942" s="649"/>
      <c r="K942" s="649"/>
      <c r="L942" s="650"/>
      <c r="M942" s="650"/>
      <c r="N942" s="650"/>
      <c r="O942" s="635"/>
    </row>
    <row r="943" spans="1:15" ht="12.75">
      <c r="A943" s="145"/>
      <c r="B943" s="165" t="s">
        <v>488</v>
      </c>
      <c r="C943" s="165"/>
      <c r="D943" s="639">
        <v>926</v>
      </c>
      <c r="E943" s="148" t="s">
        <v>489</v>
      </c>
      <c r="F943" s="649">
        <f>'[1]87.02.04 turism'!E12</f>
        <v>0</v>
      </c>
      <c r="G943" s="649">
        <f>SUM(H943:K943)</f>
        <v>0</v>
      </c>
      <c r="H943" s="649">
        <f>'[1]87.02.04 turism'!G12</f>
        <v>0</v>
      </c>
      <c r="I943" s="649">
        <f>'[1]87.02.04 turism'!H12</f>
        <v>0</v>
      </c>
      <c r="J943" s="649">
        <f>'[1]87.02.04 turism'!I12</f>
        <v>0</v>
      </c>
      <c r="K943" s="649">
        <f>'[1]87.02.04 turism'!J12</f>
        <v>0</v>
      </c>
      <c r="L943" s="650">
        <f>'[1]87.02.04 turism'!K12</f>
        <v>0</v>
      </c>
      <c r="M943" s="650">
        <f>'[1]87.02.04 turism'!L12</f>
        <v>0</v>
      </c>
      <c r="N943" s="650">
        <f>'[1]87.02.04 turism'!M12</f>
        <v>0</v>
      </c>
      <c r="O943" s="635"/>
    </row>
    <row r="944" spans="1:15" ht="12.75">
      <c r="A944" s="145"/>
      <c r="B944" s="165" t="s">
        <v>490</v>
      </c>
      <c r="C944" s="165"/>
      <c r="D944" s="639">
        <v>927</v>
      </c>
      <c r="E944" s="148" t="s">
        <v>491</v>
      </c>
      <c r="F944" s="649"/>
      <c r="G944" s="649">
        <f>SUM(H944:K944)</f>
        <v>0</v>
      </c>
      <c r="H944" s="649"/>
      <c r="I944" s="649"/>
      <c r="J944" s="649"/>
      <c r="K944" s="649"/>
      <c r="L944" s="650"/>
      <c r="M944" s="650"/>
      <c r="N944" s="650"/>
      <c r="O944" s="635"/>
    </row>
    <row r="945" spans="1:15" ht="12.75">
      <c r="A945" s="145"/>
      <c r="B945" s="165" t="s">
        <v>867</v>
      </c>
      <c r="C945" s="165"/>
      <c r="D945" s="639">
        <v>928</v>
      </c>
      <c r="E945" s="148" t="s">
        <v>492</v>
      </c>
      <c r="F945" s="649"/>
      <c r="G945" s="649">
        <f>SUM(H945:K945)</f>
        <v>0</v>
      </c>
      <c r="H945" s="649"/>
      <c r="I945" s="649"/>
      <c r="J945" s="649"/>
      <c r="K945" s="649"/>
      <c r="L945" s="650"/>
      <c r="M945" s="650"/>
      <c r="N945" s="650"/>
      <c r="O945" s="635"/>
    </row>
    <row r="946" spans="1:15" ht="12.75">
      <c r="A946" s="820"/>
      <c r="B946" s="820"/>
      <c r="C946" s="820"/>
      <c r="D946" s="639">
        <v>929</v>
      </c>
      <c r="E946" s="148"/>
      <c r="F946" s="649"/>
      <c r="G946" s="649"/>
      <c r="H946" s="649"/>
      <c r="I946" s="649"/>
      <c r="J946" s="649"/>
      <c r="K946" s="649"/>
      <c r="L946" s="650"/>
      <c r="M946" s="650"/>
      <c r="N946" s="650"/>
      <c r="O946" s="635"/>
    </row>
    <row r="947" spans="1:17" s="369" customFormat="1" ht="12.75">
      <c r="A947" s="826" t="s">
        <v>1516</v>
      </c>
      <c r="B947" s="826"/>
      <c r="C947" s="826"/>
      <c r="D947" s="639">
        <v>930</v>
      </c>
      <c r="E947" s="214" t="s">
        <v>493</v>
      </c>
      <c r="F947" s="640"/>
      <c r="G947" s="640"/>
      <c r="H947" s="640"/>
      <c r="I947" s="640"/>
      <c r="J947" s="640"/>
      <c r="K947" s="640"/>
      <c r="L947" s="641"/>
      <c r="M947" s="641"/>
      <c r="N947" s="641"/>
      <c r="O947" s="636"/>
      <c r="P947" s="368"/>
      <c r="Q947" s="368"/>
    </row>
    <row r="948" spans="1:15" ht="12.75">
      <c r="A948" s="781" t="s">
        <v>494</v>
      </c>
      <c r="B948" s="781"/>
      <c r="C948" s="781"/>
      <c r="D948" s="639">
        <v>931</v>
      </c>
      <c r="E948" s="148" t="s">
        <v>267</v>
      </c>
      <c r="F948" s="649"/>
      <c r="G948" s="649"/>
      <c r="H948" s="649"/>
      <c r="I948" s="649"/>
      <c r="J948" s="649"/>
      <c r="K948" s="649"/>
      <c r="L948" s="650"/>
      <c r="M948" s="650"/>
      <c r="N948" s="650"/>
      <c r="O948" s="636"/>
    </row>
    <row r="949" spans="1:15" ht="12.75">
      <c r="A949" s="781" t="s">
        <v>495</v>
      </c>
      <c r="B949" s="778" t="s">
        <v>496</v>
      </c>
      <c r="C949" s="779"/>
      <c r="D949" s="639">
        <v>932</v>
      </c>
      <c r="E949" s="148" t="s">
        <v>268</v>
      </c>
      <c r="F949" s="649"/>
      <c r="G949" s="837"/>
      <c r="H949" s="837"/>
      <c r="I949" s="837"/>
      <c r="J949" s="837"/>
      <c r="K949" s="837"/>
      <c r="L949" s="679"/>
      <c r="M949" s="679"/>
      <c r="N949" s="679"/>
      <c r="O949" s="636"/>
    </row>
    <row r="950" spans="1:15" ht="12.75">
      <c r="A950" s="781"/>
      <c r="B950" s="779"/>
      <c r="C950" s="838" t="s">
        <v>497</v>
      </c>
      <c r="D950" s="639">
        <v>933</v>
      </c>
      <c r="E950" s="148" t="s">
        <v>498</v>
      </c>
      <c r="F950" s="649"/>
      <c r="G950" s="837"/>
      <c r="H950" s="837"/>
      <c r="I950" s="837"/>
      <c r="J950" s="837"/>
      <c r="K950" s="837"/>
      <c r="L950" s="679"/>
      <c r="M950" s="679"/>
      <c r="N950" s="679"/>
      <c r="O950" s="636"/>
    </row>
    <row r="951" spans="1:15" ht="12.75">
      <c r="A951" s="781"/>
      <c r="B951" s="779"/>
      <c r="C951" s="838" t="s">
        <v>499</v>
      </c>
      <c r="D951" s="639">
        <v>934</v>
      </c>
      <c r="E951" s="148" t="s">
        <v>500</v>
      </c>
      <c r="F951" s="649"/>
      <c r="G951" s="837"/>
      <c r="H951" s="837"/>
      <c r="I951" s="837"/>
      <c r="J951" s="837"/>
      <c r="K951" s="837"/>
      <c r="L951" s="679"/>
      <c r="M951" s="679"/>
      <c r="N951" s="679"/>
      <c r="O951" s="636"/>
    </row>
    <row r="952" spans="1:14" ht="14.25">
      <c r="A952" s="781" t="s">
        <v>501</v>
      </c>
      <c r="B952" s="780" t="s">
        <v>681</v>
      </c>
      <c r="C952" s="779"/>
      <c r="D952" s="639">
        <v>935</v>
      </c>
      <c r="E952" s="148" t="s">
        <v>269</v>
      </c>
      <c r="F952" s="649"/>
      <c r="G952" s="649">
        <f aca="true" t="shared" si="374" ref="G952:N952">G13-G212</f>
        <v>-3785</v>
      </c>
      <c r="H952" s="649">
        <f t="shared" si="374"/>
        <v>-3785</v>
      </c>
      <c r="I952" s="649">
        <f t="shared" si="374"/>
        <v>0</v>
      </c>
      <c r="J952" s="649">
        <f t="shared" si="374"/>
        <v>0</v>
      </c>
      <c r="K952" s="649">
        <f t="shared" si="374"/>
        <v>0</v>
      </c>
      <c r="L952" s="650">
        <f t="shared" si="374"/>
        <v>0</v>
      </c>
      <c r="M952" s="650">
        <f t="shared" si="374"/>
        <v>0</v>
      </c>
      <c r="N952" s="650">
        <f t="shared" si="374"/>
        <v>0</v>
      </c>
    </row>
    <row r="953" spans="1:14" ht="12.75">
      <c r="A953" s="781"/>
      <c r="B953" s="779"/>
      <c r="C953" s="729" t="s">
        <v>1242</v>
      </c>
      <c r="D953" s="639">
        <v>936</v>
      </c>
      <c r="E953" s="148" t="s">
        <v>502</v>
      </c>
      <c r="F953" s="649"/>
      <c r="G953" s="649"/>
      <c r="H953" s="649"/>
      <c r="I953" s="649"/>
      <c r="J953" s="649"/>
      <c r="K953" s="649"/>
      <c r="L953" s="650"/>
      <c r="M953" s="650"/>
      <c r="N953" s="650"/>
    </row>
    <row r="954" spans="1:14" ht="12.75">
      <c r="A954" s="781"/>
      <c r="B954" s="779"/>
      <c r="C954" s="729" t="s">
        <v>1244</v>
      </c>
      <c r="D954" s="639">
        <v>937</v>
      </c>
      <c r="E954" s="148" t="s">
        <v>503</v>
      </c>
      <c r="F954" s="649"/>
      <c r="G954" s="649">
        <f aca="true" t="shared" si="375" ref="G954:N954">G13-G212</f>
        <v>-3785</v>
      </c>
      <c r="H954" s="649">
        <f t="shared" si="375"/>
        <v>-3785</v>
      </c>
      <c r="I954" s="649">
        <f t="shared" si="375"/>
        <v>0</v>
      </c>
      <c r="J954" s="649">
        <f t="shared" si="375"/>
        <v>0</v>
      </c>
      <c r="K954" s="649">
        <f t="shared" si="375"/>
        <v>0</v>
      </c>
      <c r="L954" s="650">
        <f t="shared" si="375"/>
        <v>0</v>
      </c>
      <c r="M954" s="650">
        <f t="shared" si="375"/>
        <v>0</v>
      </c>
      <c r="N954" s="650">
        <f t="shared" si="375"/>
        <v>0</v>
      </c>
    </row>
    <row r="955" spans="1:14" ht="12.75">
      <c r="A955" s="839"/>
      <c r="B955" s="839"/>
      <c r="C955" s="839"/>
      <c r="D955" s="840"/>
      <c r="E955" s="841"/>
      <c r="F955" s="745"/>
      <c r="G955" s="744"/>
      <c r="H955" s="744"/>
      <c r="I955" s="744"/>
      <c r="J955" s="744"/>
      <c r="K955" s="744"/>
      <c r="L955" s="354"/>
      <c r="M955" s="586"/>
      <c r="N955" s="586"/>
    </row>
    <row r="956" spans="1:14" ht="12.75">
      <c r="A956" s="839"/>
      <c r="B956" s="839"/>
      <c r="C956" s="839"/>
      <c r="D956" s="840"/>
      <c r="E956" s="841"/>
      <c r="F956" s="745"/>
      <c r="G956" s="744"/>
      <c r="H956" s="744"/>
      <c r="I956" s="744"/>
      <c r="J956" s="744"/>
      <c r="K956" s="744"/>
      <c r="L956" s="354"/>
      <c r="M956" s="586"/>
      <c r="N956" s="586"/>
    </row>
    <row r="957" spans="1:17" s="321" customFormat="1" ht="15">
      <c r="A957" s="842"/>
      <c r="B957" s="842"/>
      <c r="C957" s="843" t="s">
        <v>1283</v>
      </c>
      <c r="D957" s="843"/>
      <c r="E957" s="515" t="s">
        <v>1521</v>
      </c>
      <c r="F957" s="515"/>
      <c r="G957" s="844"/>
      <c r="H957" s="844"/>
      <c r="I957" s="845"/>
      <c r="J957" s="845"/>
      <c r="K957" s="846"/>
      <c r="M957" s="844"/>
      <c r="N957" s="844"/>
      <c r="O957" s="844"/>
      <c r="P957" s="844"/>
      <c r="Q957" s="844"/>
    </row>
    <row r="958" spans="1:17" s="321" customFormat="1" ht="15">
      <c r="A958" s="842"/>
      <c r="B958" s="842"/>
      <c r="C958" s="843" t="s">
        <v>877</v>
      </c>
      <c r="D958" s="843"/>
      <c r="E958" s="515" t="s">
        <v>504</v>
      </c>
      <c r="F958" s="515"/>
      <c r="G958" s="844"/>
      <c r="H958" s="844"/>
      <c r="I958" s="845"/>
      <c r="J958" s="845"/>
      <c r="K958" s="846"/>
      <c r="M958" s="844"/>
      <c r="N958" s="844"/>
      <c r="O958" s="844"/>
      <c r="P958" s="844"/>
      <c r="Q958" s="844"/>
    </row>
    <row r="959" spans="1:17" s="321" customFormat="1" ht="15">
      <c r="A959" s="842"/>
      <c r="B959" s="842"/>
      <c r="C959" s="843"/>
      <c r="D959" s="843"/>
      <c r="E959" s="842"/>
      <c r="F959" s="846"/>
      <c r="G959" s="847"/>
      <c r="H959" s="847"/>
      <c r="I959" s="847"/>
      <c r="J959" s="847"/>
      <c r="K959" s="846"/>
      <c r="M959" s="844"/>
      <c r="N959" s="844"/>
      <c r="O959" s="844"/>
      <c r="P959" s="844"/>
      <c r="Q959" s="844"/>
    </row>
    <row r="960" spans="1:14" ht="12.75">
      <c r="A960" s="839"/>
      <c r="B960" s="839"/>
      <c r="C960" s="839"/>
      <c r="D960" s="840"/>
      <c r="E960" s="841"/>
      <c r="F960" s="745"/>
      <c r="G960" s="744"/>
      <c r="H960" s="744"/>
      <c r="I960" s="744"/>
      <c r="J960" s="744"/>
      <c r="K960" s="744"/>
      <c r="L960" s="354"/>
      <c r="M960" s="586"/>
      <c r="N960" s="586"/>
    </row>
    <row r="961" spans="1:14" ht="12.75">
      <c r="A961" s="839"/>
      <c r="B961" s="839"/>
      <c r="C961" s="839"/>
      <c r="D961" s="840"/>
      <c r="E961" s="841"/>
      <c r="F961" s="745"/>
      <c r="G961" s="744"/>
      <c r="H961" s="744"/>
      <c r="I961" s="744"/>
      <c r="J961" s="744"/>
      <c r="K961" s="744"/>
      <c r="L961" s="354"/>
      <c r="M961" s="586"/>
      <c r="N961" s="586"/>
    </row>
    <row r="962" spans="1:14" ht="12.75">
      <c r="A962" s="848" t="s">
        <v>505</v>
      </c>
      <c r="B962" s="839"/>
      <c r="C962" s="839"/>
      <c r="D962" s="840"/>
      <c r="E962" s="841"/>
      <c r="F962" s="745"/>
      <c r="G962" s="744"/>
      <c r="H962" s="744"/>
      <c r="I962" s="744"/>
      <c r="J962" s="744"/>
      <c r="K962" s="744"/>
      <c r="L962" s="354"/>
      <c r="M962" s="586"/>
      <c r="N962" s="586"/>
    </row>
    <row r="963" spans="1:14" ht="12.75">
      <c r="A963" s="839"/>
      <c r="B963" s="839"/>
      <c r="C963" s="839"/>
      <c r="D963" s="840"/>
      <c r="E963" s="841"/>
      <c r="F963" s="745"/>
      <c r="G963" s="745"/>
      <c r="H963" s="745"/>
      <c r="I963" s="745"/>
      <c r="J963" s="745"/>
      <c r="K963" s="745"/>
      <c r="L963" s="354"/>
      <c r="M963" s="586"/>
      <c r="N963" s="586"/>
    </row>
    <row r="964" spans="1:17" s="321" customFormat="1" ht="12.75" customHeight="1">
      <c r="A964" s="322"/>
      <c r="B964" s="849"/>
      <c r="C964" s="850" t="s">
        <v>682</v>
      </c>
      <c r="D964" s="850"/>
      <c r="E964" s="850"/>
      <c r="F964" s="850"/>
      <c r="G964" s="850"/>
      <c r="H964" s="850"/>
      <c r="I964" s="850"/>
      <c r="J964" s="851"/>
      <c r="K964" s="852"/>
      <c r="L964" s="322"/>
      <c r="M964" s="844"/>
      <c r="N964" s="844"/>
      <c r="O964" s="844"/>
      <c r="P964" s="844"/>
      <c r="Q964" s="844"/>
    </row>
    <row r="965" spans="1:17" s="321" customFormat="1" ht="15">
      <c r="A965" s="322"/>
      <c r="B965" s="849"/>
      <c r="C965" s="850" t="s">
        <v>506</v>
      </c>
      <c r="D965" s="850"/>
      <c r="E965" s="850"/>
      <c r="F965" s="850"/>
      <c r="G965" s="850"/>
      <c r="H965" s="850"/>
      <c r="I965" s="850"/>
      <c r="J965" s="851"/>
      <c r="K965" s="852"/>
      <c r="L965" s="322"/>
      <c r="M965" s="844"/>
      <c r="N965" s="844"/>
      <c r="O965" s="844"/>
      <c r="P965" s="844"/>
      <c r="Q965" s="844"/>
    </row>
    <row r="966" spans="1:17" s="568" customFormat="1" ht="12.75">
      <c r="A966" s="853"/>
      <c r="B966" s="849"/>
      <c r="C966" s="854"/>
      <c r="D966" s="854"/>
      <c r="E966" s="854"/>
      <c r="F966" s="855"/>
      <c r="G966" s="855"/>
      <c r="H966" s="855"/>
      <c r="I966" s="855"/>
      <c r="J966" s="851"/>
      <c r="K966" s="852"/>
      <c r="L966" s="853"/>
      <c r="M966" s="856"/>
      <c r="N966" s="856"/>
      <c r="O966" s="856"/>
      <c r="P966" s="856"/>
      <c r="Q966" s="856"/>
    </row>
    <row r="967" spans="1:17" s="568" customFormat="1" ht="23.25" customHeight="1">
      <c r="A967" s="603" t="s">
        <v>884</v>
      </c>
      <c r="B967" s="604"/>
      <c r="C967" s="605"/>
      <c r="D967" s="606" t="s">
        <v>1289</v>
      </c>
      <c r="E967" s="606" t="s">
        <v>885</v>
      </c>
      <c r="F967" s="607" t="s">
        <v>886</v>
      </c>
      <c r="G967" s="857"/>
      <c r="H967" s="857"/>
      <c r="I967" s="857"/>
      <c r="J967" s="857"/>
      <c r="K967" s="608"/>
      <c r="L967" s="362" t="s">
        <v>887</v>
      </c>
      <c r="M967" s="362"/>
      <c r="N967" s="362"/>
      <c r="O967" s="856"/>
      <c r="P967" s="856"/>
      <c r="Q967" s="856"/>
    </row>
    <row r="968" spans="1:17" s="321" customFormat="1" ht="25.5" customHeight="1">
      <c r="A968" s="611"/>
      <c r="B968" s="612"/>
      <c r="C968" s="613"/>
      <c r="D968" s="614"/>
      <c r="E968" s="614"/>
      <c r="F968" s="615" t="s">
        <v>888</v>
      </c>
      <c r="G968" s="615"/>
      <c r="H968" s="616" t="s">
        <v>889</v>
      </c>
      <c r="I968" s="616"/>
      <c r="J968" s="616"/>
      <c r="K968" s="616"/>
      <c r="L968" s="617">
        <v>2015</v>
      </c>
      <c r="M968" s="617">
        <v>2016</v>
      </c>
      <c r="N968" s="617">
        <v>2017</v>
      </c>
      <c r="O968" s="844"/>
      <c r="P968" s="844"/>
      <c r="Q968" s="844"/>
    </row>
    <row r="969" spans="1:17" s="321" customFormat="1" ht="59.25" customHeight="1">
      <c r="A969" s="620"/>
      <c r="B969" s="621"/>
      <c r="C969" s="622"/>
      <c r="D969" s="623"/>
      <c r="E969" s="623"/>
      <c r="F969" s="624" t="s">
        <v>1290</v>
      </c>
      <c r="G969" s="625" t="s">
        <v>1291</v>
      </c>
      <c r="H969" s="626" t="s">
        <v>1292</v>
      </c>
      <c r="I969" s="626" t="s">
        <v>1293</v>
      </c>
      <c r="J969" s="626" t="s">
        <v>1294</v>
      </c>
      <c r="K969" s="626" t="s">
        <v>1295</v>
      </c>
      <c r="L969" s="627"/>
      <c r="M969" s="627"/>
      <c r="N969" s="627"/>
      <c r="O969" s="844"/>
      <c r="P969" s="844"/>
      <c r="Q969" s="844"/>
    </row>
    <row r="970" spans="1:17" s="321" customFormat="1" ht="33.75" customHeight="1">
      <c r="A970" s="858" t="s">
        <v>507</v>
      </c>
      <c r="B970" s="859"/>
      <c r="C970" s="860"/>
      <c r="D970" s="861">
        <v>1</v>
      </c>
      <c r="E970" s="862" t="s">
        <v>508</v>
      </c>
      <c r="F970" s="863">
        <f aca="true" t="shared" si="376" ref="F970:N970">F971+F1059+F1066+F1093</f>
        <v>0</v>
      </c>
      <c r="G970" s="864">
        <f t="shared" si="376"/>
        <v>140205</v>
      </c>
      <c r="H970" s="864">
        <f t="shared" si="376"/>
        <v>140205</v>
      </c>
      <c r="I970" s="864">
        <f t="shared" si="376"/>
        <v>0</v>
      </c>
      <c r="J970" s="864">
        <f t="shared" si="376"/>
        <v>0</v>
      </c>
      <c r="K970" s="865">
        <f t="shared" si="376"/>
        <v>0</v>
      </c>
      <c r="L970" s="866">
        <f t="shared" si="376"/>
        <v>155513</v>
      </c>
      <c r="M970" s="866">
        <f t="shared" si="376"/>
        <v>159928</v>
      </c>
      <c r="N970" s="867">
        <f t="shared" si="376"/>
        <v>166733</v>
      </c>
      <c r="O970" s="844"/>
      <c r="P970" s="844"/>
      <c r="Q970" s="844"/>
    </row>
    <row r="971" spans="1:17" s="321" customFormat="1" ht="12.75">
      <c r="A971" s="637" t="s">
        <v>1541</v>
      </c>
      <c r="B971" s="467"/>
      <c r="C971" s="638"/>
      <c r="D971" s="467">
        <v>2</v>
      </c>
      <c r="E971" s="868" t="s">
        <v>1542</v>
      </c>
      <c r="F971" s="869">
        <f aca="true" t="shared" si="377" ref="F971:N971">F972+F1020</f>
        <v>0</v>
      </c>
      <c r="G971" s="870">
        <f t="shared" si="377"/>
        <v>138295</v>
      </c>
      <c r="H971" s="870">
        <f t="shared" si="377"/>
        <v>138295</v>
      </c>
      <c r="I971" s="870">
        <f t="shared" si="377"/>
        <v>0</v>
      </c>
      <c r="J971" s="870">
        <f t="shared" si="377"/>
        <v>0</v>
      </c>
      <c r="K971" s="871">
        <f t="shared" si="377"/>
        <v>0</v>
      </c>
      <c r="L971" s="872">
        <f t="shared" si="377"/>
        <v>153478</v>
      </c>
      <c r="M971" s="872">
        <f t="shared" si="377"/>
        <v>157806</v>
      </c>
      <c r="N971" s="873">
        <f t="shared" si="377"/>
        <v>164493</v>
      </c>
      <c r="O971" s="844"/>
      <c r="P971" s="844"/>
      <c r="Q971" s="844"/>
    </row>
    <row r="972" spans="1:17" s="321" customFormat="1" ht="12.75">
      <c r="A972" s="644" t="s">
        <v>1543</v>
      </c>
      <c r="B972" s="450"/>
      <c r="C972" s="450"/>
      <c r="D972" s="467">
        <v>3</v>
      </c>
      <c r="E972" s="868" t="s">
        <v>1544</v>
      </c>
      <c r="F972" s="869">
        <f aca="true" t="shared" si="378" ref="F972:N972">F973+F987+F989+F1000+F1017</f>
        <v>0</v>
      </c>
      <c r="G972" s="870">
        <f t="shared" si="378"/>
        <v>139259</v>
      </c>
      <c r="H972" s="870">
        <f t="shared" si="378"/>
        <v>139259</v>
      </c>
      <c r="I972" s="870">
        <f t="shared" si="378"/>
        <v>0</v>
      </c>
      <c r="J972" s="870">
        <f t="shared" si="378"/>
        <v>0</v>
      </c>
      <c r="K972" s="871">
        <f t="shared" si="378"/>
        <v>0</v>
      </c>
      <c r="L972" s="872">
        <f t="shared" si="378"/>
        <v>148399</v>
      </c>
      <c r="M972" s="872">
        <f t="shared" si="378"/>
        <v>152692</v>
      </c>
      <c r="N972" s="873">
        <f t="shared" si="378"/>
        <v>161315</v>
      </c>
      <c r="O972" s="844"/>
      <c r="P972" s="844"/>
      <c r="Q972" s="844"/>
    </row>
    <row r="973" spans="1:17" s="321" customFormat="1" ht="12.75">
      <c r="A973" s="644" t="s">
        <v>1545</v>
      </c>
      <c r="B973" s="450"/>
      <c r="C973" s="450"/>
      <c r="D973" s="467">
        <v>4</v>
      </c>
      <c r="E973" s="868" t="s">
        <v>1546</v>
      </c>
      <c r="F973" s="869">
        <f aca="true" t="shared" si="379" ref="F973:N973">F974+F977+F984</f>
        <v>0</v>
      </c>
      <c r="G973" s="870">
        <f t="shared" si="379"/>
        <v>45356</v>
      </c>
      <c r="H973" s="870">
        <f t="shared" si="379"/>
        <v>45356</v>
      </c>
      <c r="I973" s="870">
        <f t="shared" si="379"/>
        <v>0</v>
      </c>
      <c r="J973" s="870">
        <f t="shared" si="379"/>
        <v>0</v>
      </c>
      <c r="K973" s="871">
        <f t="shared" si="379"/>
        <v>0</v>
      </c>
      <c r="L973" s="872">
        <f t="shared" si="379"/>
        <v>46131</v>
      </c>
      <c r="M973" s="872">
        <f t="shared" si="379"/>
        <v>47499</v>
      </c>
      <c r="N973" s="873">
        <f t="shared" si="379"/>
        <v>49819</v>
      </c>
      <c r="O973" s="844"/>
      <c r="P973" s="844"/>
      <c r="Q973" s="844"/>
    </row>
    <row r="974" spans="1:17" s="321" customFormat="1" ht="12.75" customHeight="1">
      <c r="A974" s="645" t="s">
        <v>509</v>
      </c>
      <c r="B974" s="645"/>
      <c r="C974" s="645"/>
      <c r="D974" s="467">
        <v>5</v>
      </c>
      <c r="E974" s="874" t="s">
        <v>1548</v>
      </c>
      <c r="F974" s="869">
        <f aca="true" t="shared" si="380" ref="F974:N975">F975</f>
        <v>0</v>
      </c>
      <c r="G974" s="870">
        <f t="shared" si="380"/>
        <v>3</v>
      </c>
      <c r="H974" s="870">
        <f t="shared" si="380"/>
        <v>3</v>
      </c>
      <c r="I974" s="870">
        <f t="shared" si="380"/>
        <v>0</v>
      </c>
      <c r="J974" s="870">
        <f t="shared" si="380"/>
        <v>0</v>
      </c>
      <c r="K974" s="871">
        <f t="shared" si="380"/>
        <v>0</v>
      </c>
      <c r="L974" s="872">
        <f t="shared" si="380"/>
        <v>6</v>
      </c>
      <c r="M974" s="872">
        <f t="shared" si="380"/>
        <v>6</v>
      </c>
      <c r="N974" s="873">
        <f t="shared" si="380"/>
        <v>7</v>
      </c>
      <c r="O974" s="844"/>
      <c r="P974" s="844"/>
      <c r="Q974" s="844"/>
    </row>
    <row r="975" spans="1:17" s="321" customFormat="1" ht="28.5" customHeight="1">
      <c r="A975" s="450"/>
      <c r="B975" s="685" t="s">
        <v>510</v>
      </c>
      <c r="C975" s="450"/>
      <c r="D975" s="467">
        <v>6</v>
      </c>
      <c r="E975" s="875" t="s">
        <v>1550</v>
      </c>
      <c r="F975" s="869">
        <f t="shared" si="380"/>
        <v>0</v>
      </c>
      <c r="G975" s="870">
        <f t="shared" si="380"/>
        <v>3</v>
      </c>
      <c r="H975" s="870">
        <f t="shared" si="380"/>
        <v>3</v>
      </c>
      <c r="I975" s="870">
        <f t="shared" si="380"/>
        <v>0</v>
      </c>
      <c r="J975" s="870">
        <f t="shared" si="380"/>
        <v>0</v>
      </c>
      <c r="K975" s="871">
        <f t="shared" si="380"/>
        <v>0</v>
      </c>
      <c r="L975" s="872">
        <f t="shared" si="380"/>
        <v>6</v>
      </c>
      <c r="M975" s="872">
        <f t="shared" si="380"/>
        <v>6</v>
      </c>
      <c r="N975" s="873">
        <f t="shared" si="380"/>
        <v>7</v>
      </c>
      <c r="O975" s="844"/>
      <c r="P975" s="844"/>
      <c r="Q975" s="844"/>
    </row>
    <row r="976" spans="1:17" s="321" customFormat="1" ht="12.75">
      <c r="A976" s="685"/>
      <c r="B976" s="450"/>
      <c r="C976" s="450" t="s">
        <v>511</v>
      </c>
      <c r="D976" s="467">
        <v>7</v>
      </c>
      <c r="E976" s="876" t="s">
        <v>1552</v>
      </c>
      <c r="F976" s="877">
        <f>F20</f>
        <v>0</v>
      </c>
      <c r="G976" s="720">
        <f>SUM(H976:K976)</f>
        <v>3</v>
      </c>
      <c r="H976" s="720">
        <f aca="true" t="shared" si="381" ref="H976:N976">H20</f>
        <v>3</v>
      </c>
      <c r="I976" s="720">
        <f t="shared" si="381"/>
        <v>0</v>
      </c>
      <c r="J976" s="720">
        <f t="shared" si="381"/>
        <v>0</v>
      </c>
      <c r="K976" s="878">
        <f t="shared" si="381"/>
        <v>0</v>
      </c>
      <c r="L976" s="879">
        <f t="shared" si="381"/>
        <v>6</v>
      </c>
      <c r="M976" s="879">
        <f t="shared" si="381"/>
        <v>6</v>
      </c>
      <c r="N976" s="880">
        <f t="shared" si="381"/>
        <v>7</v>
      </c>
      <c r="O976" s="844"/>
      <c r="P976" s="844"/>
      <c r="Q976" s="844"/>
    </row>
    <row r="977" spans="1:17" s="321" customFormat="1" ht="26.25" customHeight="1">
      <c r="A977" s="652" t="s">
        <v>512</v>
      </c>
      <c r="B977" s="652"/>
      <c r="C977" s="652"/>
      <c r="D977" s="467">
        <v>8</v>
      </c>
      <c r="E977" s="874" t="s">
        <v>1554</v>
      </c>
      <c r="F977" s="869">
        <f aca="true" t="shared" si="382" ref="F977:N977">F978+F981</f>
        <v>0</v>
      </c>
      <c r="G977" s="870">
        <f t="shared" si="382"/>
        <v>45157</v>
      </c>
      <c r="H977" s="870">
        <f t="shared" si="382"/>
        <v>45157</v>
      </c>
      <c r="I977" s="870">
        <f t="shared" si="382"/>
        <v>0</v>
      </c>
      <c r="J977" s="870">
        <f t="shared" si="382"/>
        <v>0</v>
      </c>
      <c r="K977" s="871">
        <f t="shared" si="382"/>
        <v>0</v>
      </c>
      <c r="L977" s="872">
        <f t="shared" si="382"/>
        <v>45903</v>
      </c>
      <c r="M977" s="872">
        <f t="shared" si="382"/>
        <v>47267</v>
      </c>
      <c r="N977" s="873">
        <f t="shared" si="382"/>
        <v>49580</v>
      </c>
      <c r="O977" s="844"/>
      <c r="P977" s="844"/>
      <c r="Q977" s="844"/>
    </row>
    <row r="978" spans="1:17" s="321" customFormat="1" ht="12.75">
      <c r="A978" s="450"/>
      <c r="B978" s="685" t="s">
        <v>513</v>
      </c>
      <c r="C978" s="450"/>
      <c r="D978" s="467">
        <v>9</v>
      </c>
      <c r="E978" s="875" t="s">
        <v>1556</v>
      </c>
      <c r="F978" s="869">
        <f>F980</f>
        <v>0</v>
      </c>
      <c r="G978" s="870">
        <f>G979+G980</f>
        <v>625</v>
      </c>
      <c r="H978" s="870">
        <f aca="true" t="shared" si="383" ref="H978:N978">H980</f>
        <v>625</v>
      </c>
      <c r="I978" s="870">
        <f t="shared" si="383"/>
        <v>0</v>
      </c>
      <c r="J978" s="870">
        <f t="shared" si="383"/>
        <v>0</v>
      </c>
      <c r="K978" s="871">
        <f t="shared" si="383"/>
        <v>0</v>
      </c>
      <c r="L978" s="872">
        <f t="shared" si="383"/>
        <v>1130</v>
      </c>
      <c r="M978" s="872">
        <f t="shared" si="383"/>
        <v>1168</v>
      </c>
      <c r="N978" s="873">
        <f t="shared" si="383"/>
        <v>1230</v>
      </c>
      <c r="O978" s="844"/>
      <c r="P978" s="844"/>
      <c r="Q978" s="844"/>
    </row>
    <row r="979" spans="1:17" s="321" customFormat="1" ht="12.75">
      <c r="A979" s="685"/>
      <c r="B979" s="450"/>
      <c r="C979" s="881" t="s">
        <v>514</v>
      </c>
      <c r="D979" s="467">
        <v>10</v>
      </c>
      <c r="E979" s="876" t="s">
        <v>1558</v>
      </c>
      <c r="F979" s="877">
        <f>F23</f>
        <v>0</v>
      </c>
      <c r="G979" s="720">
        <f>SUM(H979:K979)</f>
        <v>0</v>
      </c>
      <c r="H979" s="720">
        <f aca="true" t="shared" si="384" ref="H979:N980">H23</f>
        <v>0</v>
      </c>
      <c r="I979" s="720">
        <f t="shared" si="384"/>
        <v>0</v>
      </c>
      <c r="J979" s="720">
        <f t="shared" si="384"/>
        <v>0</v>
      </c>
      <c r="K979" s="878">
        <f t="shared" si="384"/>
        <v>0</v>
      </c>
      <c r="L979" s="879">
        <f t="shared" si="384"/>
        <v>0</v>
      </c>
      <c r="M979" s="879">
        <f t="shared" si="384"/>
        <v>0</v>
      </c>
      <c r="N979" s="880">
        <f t="shared" si="384"/>
        <v>0</v>
      </c>
      <c r="O979" s="844"/>
      <c r="P979" s="844"/>
      <c r="Q979" s="844"/>
    </row>
    <row r="980" spans="1:17" s="321" customFormat="1" ht="12.75">
      <c r="A980" s="450"/>
      <c r="B980" s="450"/>
      <c r="C980" s="485" t="s">
        <v>515</v>
      </c>
      <c r="D980" s="467">
        <v>11</v>
      </c>
      <c r="E980" s="876" t="s">
        <v>1560</v>
      </c>
      <c r="F980" s="877">
        <f>F24</f>
        <v>0</v>
      </c>
      <c r="G980" s="720">
        <f>SUM(H980:K980)</f>
        <v>625</v>
      </c>
      <c r="H980" s="720">
        <f t="shared" si="384"/>
        <v>625</v>
      </c>
      <c r="I980" s="720">
        <f t="shared" si="384"/>
        <v>0</v>
      </c>
      <c r="J980" s="720">
        <f t="shared" si="384"/>
        <v>0</v>
      </c>
      <c r="K980" s="878">
        <f t="shared" si="384"/>
        <v>0</v>
      </c>
      <c r="L980" s="879">
        <f t="shared" si="384"/>
        <v>1130</v>
      </c>
      <c r="M980" s="879">
        <f t="shared" si="384"/>
        <v>1168</v>
      </c>
      <c r="N980" s="880">
        <f t="shared" si="384"/>
        <v>1230</v>
      </c>
      <c r="O980" s="844"/>
      <c r="P980" s="844"/>
      <c r="Q980" s="844"/>
    </row>
    <row r="981" spans="1:17" s="321" customFormat="1" ht="12.75">
      <c r="A981" s="450"/>
      <c r="B981" s="644" t="s">
        <v>516</v>
      </c>
      <c r="C981" s="490"/>
      <c r="D981" s="467">
        <v>12</v>
      </c>
      <c r="E981" s="875" t="s">
        <v>1561</v>
      </c>
      <c r="F981" s="869">
        <f aca="true" t="shared" si="385" ref="F981:N981">F982+F983</f>
        <v>0</v>
      </c>
      <c r="G981" s="870">
        <f t="shared" si="385"/>
        <v>44532</v>
      </c>
      <c r="H981" s="870">
        <f t="shared" si="385"/>
        <v>44532</v>
      </c>
      <c r="I981" s="870">
        <f t="shared" si="385"/>
        <v>0</v>
      </c>
      <c r="J981" s="870">
        <f t="shared" si="385"/>
        <v>0</v>
      </c>
      <c r="K981" s="871">
        <f t="shared" si="385"/>
        <v>0</v>
      </c>
      <c r="L981" s="872">
        <f t="shared" si="385"/>
        <v>44773</v>
      </c>
      <c r="M981" s="872">
        <f t="shared" si="385"/>
        <v>46099</v>
      </c>
      <c r="N981" s="873">
        <f t="shared" si="385"/>
        <v>48350</v>
      </c>
      <c r="O981" s="844"/>
      <c r="P981" s="844"/>
      <c r="Q981" s="844"/>
    </row>
    <row r="982" spans="1:17" s="321" customFormat="1" ht="12.75">
      <c r="A982" s="644"/>
      <c r="B982" s="450"/>
      <c r="C982" s="485" t="s">
        <v>1562</v>
      </c>
      <c r="D982" s="467">
        <v>13</v>
      </c>
      <c r="E982" s="876" t="s">
        <v>1563</v>
      </c>
      <c r="F982" s="877">
        <f>F26</f>
        <v>0</v>
      </c>
      <c r="G982" s="720">
        <f>SUM(H982:K982)</f>
        <v>42473</v>
      </c>
      <c r="H982" s="720">
        <f aca="true" t="shared" si="386" ref="H982:N983">H26</f>
        <v>42473</v>
      </c>
      <c r="I982" s="720">
        <f t="shared" si="386"/>
        <v>0</v>
      </c>
      <c r="J982" s="720">
        <f t="shared" si="386"/>
        <v>0</v>
      </c>
      <c r="K982" s="878">
        <f t="shared" si="386"/>
        <v>0</v>
      </c>
      <c r="L982" s="879">
        <f t="shared" si="386"/>
        <v>43228</v>
      </c>
      <c r="M982" s="879">
        <f t="shared" si="386"/>
        <v>44525</v>
      </c>
      <c r="N982" s="880">
        <f t="shared" si="386"/>
        <v>46750</v>
      </c>
      <c r="O982" s="844"/>
      <c r="P982" s="844"/>
      <c r="Q982" s="844"/>
    </row>
    <row r="983" spans="1:17" s="321" customFormat="1" ht="12.75" customHeight="1">
      <c r="A983" s="644"/>
      <c r="B983" s="450"/>
      <c r="C983" s="729" t="s">
        <v>1564</v>
      </c>
      <c r="D983" s="467">
        <v>14</v>
      </c>
      <c r="E983" s="876" t="s">
        <v>1565</v>
      </c>
      <c r="F983" s="877">
        <f>F27</f>
        <v>0</v>
      </c>
      <c r="G983" s="720">
        <f>SUM(H983:K983)</f>
        <v>2059</v>
      </c>
      <c r="H983" s="720">
        <f t="shared" si="386"/>
        <v>2059</v>
      </c>
      <c r="I983" s="720">
        <f t="shared" si="386"/>
        <v>0</v>
      </c>
      <c r="J983" s="720">
        <f t="shared" si="386"/>
        <v>0</v>
      </c>
      <c r="K983" s="878">
        <f t="shared" si="386"/>
        <v>0</v>
      </c>
      <c r="L983" s="879">
        <f t="shared" si="386"/>
        <v>1545</v>
      </c>
      <c r="M983" s="879">
        <f t="shared" si="386"/>
        <v>1574</v>
      </c>
      <c r="N983" s="880">
        <f t="shared" si="386"/>
        <v>1600</v>
      </c>
      <c r="O983" s="844"/>
      <c r="P983" s="844"/>
      <c r="Q983" s="844"/>
    </row>
    <row r="984" spans="1:17" s="321" customFormat="1" ht="12.75">
      <c r="A984" s="644" t="s">
        <v>1566</v>
      </c>
      <c r="B984" s="450"/>
      <c r="C984" s="490"/>
      <c r="D984" s="467">
        <v>15</v>
      </c>
      <c r="E984" s="882" t="s">
        <v>1567</v>
      </c>
      <c r="F984" s="870">
        <f aca="true" t="shared" si="387" ref="F984:N985">F985</f>
        <v>0</v>
      </c>
      <c r="G984" s="870">
        <f t="shared" si="387"/>
        <v>196</v>
      </c>
      <c r="H984" s="870">
        <f t="shared" si="387"/>
        <v>196</v>
      </c>
      <c r="I984" s="870">
        <f t="shared" si="387"/>
        <v>0</v>
      </c>
      <c r="J984" s="870">
        <f t="shared" si="387"/>
        <v>0</v>
      </c>
      <c r="K984" s="871">
        <f t="shared" si="387"/>
        <v>0</v>
      </c>
      <c r="L984" s="872">
        <f t="shared" si="387"/>
        <v>222</v>
      </c>
      <c r="M984" s="872">
        <f t="shared" si="387"/>
        <v>226</v>
      </c>
      <c r="N984" s="873">
        <f t="shared" si="387"/>
        <v>232</v>
      </c>
      <c r="O984" s="844"/>
      <c r="P984" s="844"/>
      <c r="Q984" s="844"/>
    </row>
    <row r="985" spans="1:17" s="321" customFormat="1" ht="21" customHeight="1">
      <c r="A985" s="450"/>
      <c r="B985" s="685" t="s">
        <v>517</v>
      </c>
      <c r="C985" s="450"/>
      <c r="D985" s="467">
        <v>16</v>
      </c>
      <c r="E985" s="875" t="s">
        <v>1569</v>
      </c>
      <c r="F985" s="869">
        <f t="shared" si="387"/>
        <v>0</v>
      </c>
      <c r="G985" s="870">
        <f t="shared" si="387"/>
        <v>196</v>
      </c>
      <c r="H985" s="870">
        <f t="shared" si="387"/>
        <v>196</v>
      </c>
      <c r="I985" s="870">
        <f t="shared" si="387"/>
        <v>0</v>
      </c>
      <c r="J985" s="870">
        <f t="shared" si="387"/>
        <v>0</v>
      </c>
      <c r="K985" s="871">
        <f t="shared" si="387"/>
        <v>0</v>
      </c>
      <c r="L985" s="872">
        <f t="shared" si="387"/>
        <v>222</v>
      </c>
      <c r="M985" s="872">
        <f t="shared" si="387"/>
        <v>226</v>
      </c>
      <c r="N985" s="873">
        <f t="shared" si="387"/>
        <v>232</v>
      </c>
      <c r="O985" s="844"/>
      <c r="P985" s="844"/>
      <c r="Q985" s="844"/>
    </row>
    <row r="986" spans="1:17" s="321" customFormat="1" ht="12.75">
      <c r="A986" s="644"/>
      <c r="B986" s="450"/>
      <c r="C986" s="485" t="s">
        <v>1570</v>
      </c>
      <c r="D986" s="467">
        <v>17</v>
      </c>
      <c r="E986" s="876" t="s">
        <v>1571</v>
      </c>
      <c r="F986" s="877">
        <f>F30</f>
        <v>0</v>
      </c>
      <c r="G986" s="720">
        <f>SUM(H986:K986)</f>
        <v>196</v>
      </c>
      <c r="H986" s="720">
        <f aca="true" t="shared" si="388" ref="H986:N986">H30</f>
        <v>196</v>
      </c>
      <c r="I986" s="720">
        <f t="shared" si="388"/>
        <v>0</v>
      </c>
      <c r="J986" s="720">
        <f t="shared" si="388"/>
        <v>0</v>
      </c>
      <c r="K986" s="878">
        <f t="shared" si="388"/>
        <v>0</v>
      </c>
      <c r="L986" s="879">
        <f t="shared" si="388"/>
        <v>222</v>
      </c>
      <c r="M986" s="879">
        <f t="shared" si="388"/>
        <v>226</v>
      </c>
      <c r="N986" s="880">
        <f t="shared" si="388"/>
        <v>232</v>
      </c>
      <c r="O986" s="844"/>
      <c r="P986" s="844"/>
      <c r="Q986" s="844"/>
    </row>
    <row r="987" spans="1:17" s="321" customFormat="1" ht="12.75">
      <c r="A987" s="644" t="s">
        <v>518</v>
      </c>
      <c r="B987" s="485"/>
      <c r="C987" s="883"/>
      <c r="D987" s="467">
        <v>18</v>
      </c>
      <c r="E987" s="884" t="s">
        <v>1573</v>
      </c>
      <c r="F987" s="870">
        <f aca="true" t="shared" si="389" ref="F987:N987">F988</f>
        <v>0</v>
      </c>
      <c r="G987" s="870">
        <f t="shared" si="389"/>
        <v>0</v>
      </c>
      <c r="H987" s="870">
        <f t="shared" si="389"/>
        <v>0</v>
      </c>
      <c r="I987" s="870">
        <f t="shared" si="389"/>
        <v>0</v>
      </c>
      <c r="J987" s="870">
        <f t="shared" si="389"/>
        <v>0</v>
      </c>
      <c r="K987" s="871">
        <f t="shared" si="389"/>
        <v>0</v>
      </c>
      <c r="L987" s="872">
        <f t="shared" si="389"/>
        <v>0</v>
      </c>
      <c r="M987" s="872">
        <f t="shared" si="389"/>
        <v>0</v>
      </c>
      <c r="N987" s="873">
        <f t="shared" si="389"/>
        <v>0</v>
      </c>
      <c r="O987" s="844"/>
      <c r="P987" s="844"/>
      <c r="Q987" s="844"/>
    </row>
    <row r="988" spans="1:17" s="321" customFormat="1" ht="12.75">
      <c r="A988" s="644"/>
      <c r="B988" s="450"/>
      <c r="C988" s="485" t="s">
        <v>1574</v>
      </c>
      <c r="D988" s="467">
        <v>19</v>
      </c>
      <c r="E988" s="885" t="s">
        <v>1575</v>
      </c>
      <c r="F988" s="720">
        <f>F32</f>
        <v>0</v>
      </c>
      <c r="G988" s="720">
        <f>SUM(H988:K988)</f>
        <v>0</v>
      </c>
      <c r="H988" s="720">
        <f aca="true" t="shared" si="390" ref="H988:N988">H32</f>
        <v>0</v>
      </c>
      <c r="I988" s="720">
        <f t="shared" si="390"/>
        <v>0</v>
      </c>
      <c r="J988" s="720">
        <f t="shared" si="390"/>
        <v>0</v>
      </c>
      <c r="K988" s="878">
        <f t="shared" si="390"/>
        <v>0</v>
      </c>
      <c r="L988" s="879">
        <f t="shared" si="390"/>
        <v>0</v>
      </c>
      <c r="M988" s="879">
        <f t="shared" si="390"/>
        <v>0</v>
      </c>
      <c r="N988" s="880">
        <f t="shared" si="390"/>
        <v>0</v>
      </c>
      <c r="O988" s="844"/>
      <c r="P988" s="844"/>
      <c r="Q988" s="844"/>
    </row>
    <row r="989" spans="1:17" s="321" customFormat="1" ht="12.75">
      <c r="A989" s="644" t="s">
        <v>1576</v>
      </c>
      <c r="B989" s="450"/>
      <c r="C989" s="490"/>
      <c r="D989" s="467">
        <v>20</v>
      </c>
      <c r="E989" s="882" t="s">
        <v>1577</v>
      </c>
      <c r="F989" s="870">
        <f aca="true" t="shared" si="391" ref="F989:N989">F990</f>
        <v>0</v>
      </c>
      <c r="G989" s="870">
        <f t="shared" si="391"/>
        <v>20324</v>
      </c>
      <c r="H989" s="870">
        <f t="shared" si="391"/>
        <v>20324</v>
      </c>
      <c r="I989" s="870">
        <f t="shared" si="391"/>
        <v>0</v>
      </c>
      <c r="J989" s="870">
        <f t="shared" si="391"/>
        <v>0</v>
      </c>
      <c r="K989" s="871">
        <f t="shared" si="391"/>
        <v>0</v>
      </c>
      <c r="L989" s="872">
        <f t="shared" si="391"/>
        <v>22485</v>
      </c>
      <c r="M989" s="872">
        <f t="shared" si="391"/>
        <v>23283</v>
      </c>
      <c r="N989" s="873">
        <f t="shared" si="391"/>
        <v>24585</v>
      </c>
      <c r="O989" s="844"/>
      <c r="P989" s="844"/>
      <c r="Q989" s="844"/>
    </row>
    <row r="990" spans="1:17" s="321" customFormat="1" ht="12.75">
      <c r="A990" s="644" t="s">
        <v>519</v>
      </c>
      <c r="B990" s="883"/>
      <c r="C990" s="450"/>
      <c r="D990" s="467">
        <v>21</v>
      </c>
      <c r="E990" s="868" t="s">
        <v>1579</v>
      </c>
      <c r="F990" s="869">
        <f aca="true" t="shared" si="392" ref="F990:N990">F991+F994+F998+F999</f>
        <v>0</v>
      </c>
      <c r="G990" s="870">
        <f t="shared" si="392"/>
        <v>20324</v>
      </c>
      <c r="H990" s="870">
        <f t="shared" si="392"/>
        <v>20324</v>
      </c>
      <c r="I990" s="870">
        <f t="shared" si="392"/>
        <v>0</v>
      </c>
      <c r="J990" s="870">
        <f t="shared" si="392"/>
        <v>0</v>
      </c>
      <c r="K990" s="871">
        <f t="shared" si="392"/>
        <v>0</v>
      </c>
      <c r="L990" s="872">
        <f t="shared" si="392"/>
        <v>22485</v>
      </c>
      <c r="M990" s="872">
        <f t="shared" si="392"/>
        <v>23283</v>
      </c>
      <c r="N990" s="873">
        <f t="shared" si="392"/>
        <v>24585</v>
      </c>
      <c r="O990" s="844"/>
      <c r="P990" s="844"/>
      <c r="Q990" s="844"/>
    </row>
    <row r="991" spans="1:17" s="321" customFormat="1" ht="12.75">
      <c r="A991" s="683"/>
      <c r="B991" s="485" t="s">
        <v>520</v>
      </c>
      <c r="C991" s="883"/>
      <c r="D991" s="467">
        <v>22</v>
      </c>
      <c r="E991" s="886" t="s">
        <v>1581</v>
      </c>
      <c r="F991" s="877">
        <f aca="true" t="shared" si="393" ref="F991:N991">F992+F993</f>
        <v>0</v>
      </c>
      <c r="G991" s="720">
        <f t="shared" si="393"/>
        <v>17042</v>
      </c>
      <c r="H991" s="720">
        <f t="shared" si="393"/>
        <v>17042</v>
      </c>
      <c r="I991" s="720">
        <f t="shared" si="393"/>
        <v>0</v>
      </c>
      <c r="J991" s="720">
        <f t="shared" si="393"/>
        <v>0</v>
      </c>
      <c r="K991" s="878">
        <f t="shared" si="393"/>
        <v>0</v>
      </c>
      <c r="L991" s="879">
        <f t="shared" si="393"/>
        <v>18648</v>
      </c>
      <c r="M991" s="879">
        <f t="shared" si="393"/>
        <v>19337</v>
      </c>
      <c r="N991" s="880">
        <f t="shared" si="393"/>
        <v>20440</v>
      </c>
      <c r="O991" s="844"/>
      <c r="P991" s="844"/>
      <c r="Q991" s="844"/>
    </row>
    <row r="992" spans="1:17" s="321" customFormat="1" ht="12.75" customHeight="1">
      <c r="A992" s="683"/>
      <c r="B992" s="485"/>
      <c r="C992" s="883" t="s">
        <v>1582</v>
      </c>
      <c r="D992" s="467">
        <v>23</v>
      </c>
      <c r="E992" s="887" t="s">
        <v>1583</v>
      </c>
      <c r="F992" s="888">
        <f>F36</f>
        <v>0</v>
      </c>
      <c r="G992" s="720">
        <f>SUM(H992:K992)</f>
        <v>6368</v>
      </c>
      <c r="H992" s="720">
        <f aca="true" t="shared" si="394" ref="H992:N993">H36</f>
        <v>6368</v>
      </c>
      <c r="I992" s="720">
        <f t="shared" si="394"/>
        <v>0</v>
      </c>
      <c r="J992" s="720">
        <f t="shared" si="394"/>
        <v>0</v>
      </c>
      <c r="K992" s="878">
        <f t="shared" si="394"/>
        <v>0</v>
      </c>
      <c r="L992" s="879">
        <f t="shared" si="394"/>
        <v>6558</v>
      </c>
      <c r="M992" s="879">
        <f t="shared" si="394"/>
        <v>6885</v>
      </c>
      <c r="N992" s="880">
        <f t="shared" si="394"/>
        <v>7365</v>
      </c>
      <c r="O992" s="844"/>
      <c r="P992" s="844"/>
      <c r="Q992" s="844"/>
    </row>
    <row r="993" spans="1:17" s="321" customFormat="1" ht="12.75" customHeight="1">
      <c r="A993" s="683"/>
      <c r="B993" s="485"/>
      <c r="C993" s="883" t="s">
        <v>521</v>
      </c>
      <c r="D993" s="467">
        <v>24</v>
      </c>
      <c r="E993" s="887" t="s">
        <v>1585</v>
      </c>
      <c r="F993" s="888">
        <f>F37</f>
        <v>0</v>
      </c>
      <c r="G993" s="720">
        <f>SUM(H993:K993)</f>
        <v>10674</v>
      </c>
      <c r="H993" s="720">
        <f t="shared" si="394"/>
        <v>10674</v>
      </c>
      <c r="I993" s="720">
        <f t="shared" si="394"/>
        <v>0</v>
      </c>
      <c r="J993" s="720">
        <f t="shared" si="394"/>
        <v>0</v>
      </c>
      <c r="K993" s="878">
        <f t="shared" si="394"/>
        <v>0</v>
      </c>
      <c r="L993" s="879">
        <f t="shared" si="394"/>
        <v>12090</v>
      </c>
      <c r="M993" s="879">
        <f t="shared" si="394"/>
        <v>12452</v>
      </c>
      <c r="N993" s="880">
        <f t="shared" si="394"/>
        <v>13075</v>
      </c>
      <c r="O993" s="844"/>
      <c r="P993" s="844"/>
      <c r="Q993" s="844"/>
    </row>
    <row r="994" spans="1:17" s="321" customFormat="1" ht="12.75" customHeight="1">
      <c r="A994" s="683"/>
      <c r="B994" s="485" t="s">
        <v>522</v>
      </c>
      <c r="C994" s="889"/>
      <c r="D994" s="467">
        <v>25</v>
      </c>
      <c r="E994" s="886" t="s">
        <v>1587</v>
      </c>
      <c r="F994" s="877">
        <f aca="true" t="shared" si="395" ref="F994:N994">F995+F996+F997</f>
        <v>0</v>
      </c>
      <c r="G994" s="720">
        <f t="shared" si="395"/>
        <v>1738</v>
      </c>
      <c r="H994" s="720">
        <f t="shared" si="395"/>
        <v>1738</v>
      </c>
      <c r="I994" s="720">
        <f t="shared" si="395"/>
        <v>0</v>
      </c>
      <c r="J994" s="720">
        <f t="shared" si="395"/>
        <v>0</v>
      </c>
      <c r="K994" s="878">
        <f t="shared" si="395"/>
        <v>0</v>
      </c>
      <c r="L994" s="879">
        <f t="shared" si="395"/>
        <v>1872</v>
      </c>
      <c r="M994" s="879">
        <f t="shared" si="395"/>
        <v>1926</v>
      </c>
      <c r="N994" s="880">
        <f t="shared" si="395"/>
        <v>2029</v>
      </c>
      <c r="O994" s="844"/>
      <c r="P994" s="844"/>
      <c r="Q994" s="844"/>
    </row>
    <row r="995" spans="1:17" s="321" customFormat="1" ht="12.75">
      <c r="A995" s="683"/>
      <c r="B995" s="485"/>
      <c r="C995" s="883" t="s">
        <v>1588</v>
      </c>
      <c r="D995" s="467">
        <v>26</v>
      </c>
      <c r="E995" s="887" t="s">
        <v>1589</v>
      </c>
      <c r="F995" s="888">
        <f>F39</f>
        <v>0</v>
      </c>
      <c r="G995" s="720">
        <f>SUM(H995:K995)</f>
        <v>908</v>
      </c>
      <c r="H995" s="720">
        <f aca="true" t="shared" si="396" ref="H995:N999">H39</f>
        <v>908</v>
      </c>
      <c r="I995" s="720">
        <f t="shared" si="396"/>
        <v>0</v>
      </c>
      <c r="J995" s="720">
        <f t="shared" si="396"/>
        <v>0</v>
      </c>
      <c r="K995" s="878">
        <f t="shared" si="396"/>
        <v>0</v>
      </c>
      <c r="L995" s="879">
        <f t="shared" si="396"/>
        <v>964</v>
      </c>
      <c r="M995" s="879">
        <f t="shared" si="396"/>
        <v>990</v>
      </c>
      <c r="N995" s="880">
        <f t="shared" si="396"/>
        <v>1034</v>
      </c>
      <c r="O995" s="844"/>
      <c r="P995" s="844"/>
      <c r="Q995" s="844"/>
    </row>
    <row r="996" spans="1:17" s="321" customFormat="1" ht="12.75">
      <c r="A996" s="683"/>
      <c r="B996" s="485"/>
      <c r="C996" s="883" t="s">
        <v>523</v>
      </c>
      <c r="D996" s="467">
        <v>27</v>
      </c>
      <c r="E996" s="887" t="s">
        <v>1591</v>
      </c>
      <c r="F996" s="888">
        <f>F40</f>
        <v>0</v>
      </c>
      <c r="G996" s="720">
        <f>SUM(H996:K996)</f>
        <v>798</v>
      </c>
      <c r="H996" s="720">
        <f t="shared" si="396"/>
        <v>798</v>
      </c>
      <c r="I996" s="720">
        <f t="shared" si="396"/>
        <v>0</v>
      </c>
      <c r="J996" s="720">
        <f t="shared" si="396"/>
        <v>0</v>
      </c>
      <c r="K996" s="878">
        <f t="shared" si="396"/>
        <v>0</v>
      </c>
      <c r="L996" s="879">
        <f t="shared" si="396"/>
        <v>855</v>
      </c>
      <c r="M996" s="879">
        <f t="shared" si="396"/>
        <v>880</v>
      </c>
      <c r="N996" s="880">
        <f t="shared" si="396"/>
        <v>925</v>
      </c>
      <c r="O996" s="844"/>
      <c r="P996" s="844"/>
      <c r="Q996" s="844"/>
    </row>
    <row r="997" spans="1:17" s="321" customFormat="1" ht="12.75">
      <c r="A997" s="683"/>
      <c r="B997" s="485"/>
      <c r="C997" s="883" t="s">
        <v>1592</v>
      </c>
      <c r="D997" s="467">
        <v>28</v>
      </c>
      <c r="E997" s="887" t="s">
        <v>1593</v>
      </c>
      <c r="F997" s="888">
        <f>F41</f>
        <v>0</v>
      </c>
      <c r="G997" s="720">
        <f>SUM(H997:K997)</f>
        <v>32</v>
      </c>
      <c r="H997" s="720">
        <f t="shared" si="396"/>
        <v>32</v>
      </c>
      <c r="I997" s="720">
        <f t="shared" si="396"/>
        <v>0</v>
      </c>
      <c r="J997" s="720">
        <f t="shared" si="396"/>
        <v>0</v>
      </c>
      <c r="K997" s="878">
        <f t="shared" si="396"/>
        <v>0</v>
      </c>
      <c r="L997" s="879">
        <f t="shared" si="396"/>
        <v>53</v>
      </c>
      <c r="M997" s="879">
        <f t="shared" si="396"/>
        <v>56</v>
      </c>
      <c r="N997" s="880">
        <f t="shared" si="396"/>
        <v>70</v>
      </c>
      <c r="O997" s="844"/>
      <c r="P997" s="844"/>
      <c r="Q997" s="844"/>
    </row>
    <row r="998" spans="1:17" s="321" customFormat="1" ht="12.75">
      <c r="A998" s="683"/>
      <c r="B998" s="485" t="s">
        <v>1594</v>
      </c>
      <c r="C998" s="883"/>
      <c r="D998" s="467">
        <v>29</v>
      </c>
      <c r="E998" s="886" t="s">
        <v>1595</v>
      </c>
      <c r="F998" s="877">
        <f>F42</f>
        <v>0</v>
      </c>
      <c r="G998" s="720">
        <f>SUM(H998:K998)</f>
        <v>1314</v>
      </c>
      <c r="H998" s="720">
        <f t="shared" si="396"/>
        <v>1314</v>
      </c>
      <c r="I998" s="720">
        <f t="shared" si="396"/>
        <v>0</v>
      </c>
      <c r="J998" s="720">
        <f t="shared" si="396"/>
        <v>0</v>
      </c>
      <c r="K998" s="878">
        <f t="shared" si="396"/>
        <v>0</v>
      </c>
      <c r="L998" s="879">
        <f t="shared" si="396"/>
        <v>1715</v>
      </c>
      <c r="M998" s="879">
        <f t="shared" si="396"/>
        <v>1765</v>
      </c>
      <c r="N998" s="880">
        <f t="shared" si="396"/>
        <v>1853</v>
      </c>
      <c r="O998" s="844"/>
      <c r="P998" s="844"/>
      <c r="Q998" s="844"/>
    </row>
    <row r="999" spans="1:17" s="321" customFormat="1" ht="12.75">
      <c r="A999" s="683"/>
      <c r="B999" s="450" t="s">
        <v>1596</v>
      </c>
      <c r="C999" s="883"/>
      <c r="D999" s="467">
        <v>30</v>
      </c>
      <c r="E999" s="886" t="s">
        <v>1597</v>
      </c>
      <c r="F999" s="877">
        <f>F43</f>
        <v>0</v>
      </c>
      <c r="G999" s="720">
        <f>SUM(H999:K999)</f>
        <v>230</v>
      </c>
      <c r="H999" s="720">
        <f t="shared" si="396"/>
        <v>230</v>
      </c>
      <c r="I999" s="720">
        <f t="shared" si="396"/>
        <v>0</v>
      </c>
      <c r="J999" s="720">
        <f t="shared" si="396"/>
        <v>0</v>
      </c>
      <c r="K999" s="878">
        <f t="shared" si="396"/>
        <v>0</v>
      </c>
      <c r="L999" s="879">
        <f t="shared" si="396"/>
        <v>250</v>
      </c>
      <c r="M999" s="879">
        <f t="shared" si="396"/>
        <v>255</v>
      </c>
      <c r="N999" s="880">
        <f t="shared" si="396"/>
        <v>263</v>
      </c>
      <c r="O999" s="844"/>
      <c r="P999" s="844"/>
      <c r="Q999" s="844"/>
    </row>
    <row r="1000" spans="1:17" s="321" customFormat="1" ht="12.75">
      <c r="A1000" s="644" t="s">
        <v>1598</v>
      </c>
      <c r="B1000" s="450"/>
      <c r="C1000" s="490"/>
      <c r="D1000" s="467">
        <v>31</v>
      </c>
      <c r="E1000" s="882" t="s">
        <v>1297</v>
      </c>
      <c r="F1000" s="870">
        <f aca="true" t="shared" si="397" ref="F1000:N1000">F1001+F1006+F1008+F1011</f>
        <v>0</v>
      </c>
      <c r="G1000" s="870">
        <f t="shared" si="397"/>
        <v>73429</v>
      </c>
      <c r="H1000" s="870">
        <f t="shared" si="397"/>
        <v>73429</v>
      </c>
      <c r="I1000" s="870">
        <f t="shared" si="397"/>
        <v>0</v>
      </c>
      <c r="J1000" s="870">
        <f t="shared" si="397"/>
        <v>0</v>
      </c>
      <c r="K1000" s="871">
        <f t="shared" si="397"/>
        <v>0</v>
      </c>
      <c r="L1000" s="872">
        <f t="shared" si="397"/>
        <v>79625</v>
      </c>
      <c r="M1000" s="872">
        <f t="shared" si="397"/>
        <v>81747</v>
      </c>
      <c r="N1000" s="873">
        <f t="shared" si="397"/>
        <v>86740</v>
      </c>
      <c r="O1000" s="844"/>
      <c r="P1000" s="844"/>
      <c r="Q1000" s="844"/>
    </row>
    <row r="1001" spans="1:17" s="321" customFormat="1" ht="12.75">
      <c r="A1001" s="824" t="s">
        <v>524</v>
      </c>
      <c r="B1001" s="824"/>
      <c r="C1001" s="824"/>
      <c r="D1001" s="467">
        <v>32</v>
      </c>
      <c r="E1001" s="868" t="s">
        <v>1600</v>
      </c>
      <c r="F1001" s="869">
        <f aca="true" t="shared" si="398" ref="F1001:N1001">F1002+F1003+F1004+F1005</f>
        <v>0</v>
      </c>
      <c r="G1001" s="870">
        <f t="shared" si="398"/>
        <v>67082</v>
      </c>
      <c r="H1001" s="870">
        <f t="shared" si="398"/>
        <v>67082</v>
      </c>
      <c r="I1001" s="870">
        <f t="shared" si="398"/>
        <v>0</v>
      </c>
      <c r="J1001" s="870">
        <f t="shared" si="398"/>
        <v>0</v>
      </c>
      <c r="K1001" s="871">
        <f t="shared" si="398"/>
        <v>0</v>
      </c>
      <c r="L1001" s="872">
        <f t="shared" si="398"/>
        <v>72693</v>
      </c>
      <c r="M1001" s="872">
        <f t="shared" si="398"/>
        <v>74529</v>
      </c>
      <c r="N1001" s="873">
        <f t="shared" si="398"/>
        <v>79074</v>
      </c>
      <c r="O1001" s="844"/>
      <c r="P1001" s="844"/>
      <c r="Q1001" s="844"/>
    </row>
    <row r="1002" spans="1:17" s="321" customFormat="1" ht="12.75" customHeight="1">
      <c r="A1002" s="683"/>
      <c r="B1002" s="890" t="s">
        <v>1601</v>
      </c>
      <c r="C1002" s="890"/>
      <c r="D1002" s="467">
        <v>33</v>
      </c>
      <c r="E1002" s="886" t="s">
        <v>1602</v>
      </c>
      <c r="F1002" s="877">
        <f>F46</f>
        <v>0</v>
      </c>
      <c r="G1002" s="720">
        <f>SUM(H1002:K1002)</f>
        <v>0</v>
      </c>
      <c r="H1002" s="720">
        <f aca="true" t="shared" si="399" ref="H1002:N1003">H46</f>
        <v>0</v>
      </c>
      <c r="I1002" s="720">
        <f t="shared" si="399"/>
        <v>0</v>
      </c>
      <c r="J1002" s="720">
        <f t="shared" si="399"/>
        <v>0</v>
      </c>
      <c r="K1002" s="878">
        <f t="shared" si="399"/>
        <v>0</v>
      </c>
      <c r="L1002" s="879">
        <f t="shared" si="399"/>
        <v>0</v>
      </c>
      <c r="M1002" s="879">
        <f t="shared" si="399"/>
        <v>0</v>
      </c>
      <c r="N1002" s="880">
        <f t="shared" si="399"/>
        <v>0</v>
      </c>
      <c r="O1002" s="844"/>
      <c r="P1002" s="844"/>
      <c r="Q1002" s="844"/>
    </row>
    <row r="1003" spans="1:17" s="321" customFormat="1" ht="12.75">
      <c r="A1003" s="683"/>
      <c r="B1003" s="890" t="s">
        <v>1603</v>
      </c>
      <c r="C1003" s="890"/>
      <c r="D1003" s="467">
        <v>34</v>
      </c>
      <c r="E1003" s="886" t="s">
        <v>1604</v>
      </c>
      <c r="F1003" s="877">
        <f>F47</f>
        <v>0</v>
      </c>
      <c r="G1003" s="720">
        <f>SUM(H1003:K1003)</f>
        <v>64877</v>
      </c>
      <c r="H1003" s="720">
        <f t="shared" si="399"/>
        <v>64877</v>
      </c>
      <c r="I1003" s="720">
        <f t="shared" si="399"/>
        <v>0</v>
      </c>
      <c r="J1003" s="720">
        <f t="shared" si="399"/>
        <v>0</v>
      </c>
      <c r="K1003" s="878">
        <f t="shared" si="399"/>
        <v>0</v>
      </c>
      <c r="L1003" s="879">
        <f t="shared" si="399"/>
        <v>70628</v>
      </c>
      <c r="M1003" s="879">
        <f t="shared" si="399"/>
        <v>72400</v>
      </c>
      <c r="N1003" s="880">
        <f t="shared" si="399"/>
        <v>76884</v>
      </c>
      <c r="O1003" s="844"/>
      <c r="P1003" s="844"/>
      <c r="Q1003" s="844"/>
    </row>
    <row r="1004" spans="1:17" s="321" customFormat="1" ht="12.75">
      <c r="A1004" s="683"/>
      <c r="B1004" s="883" t="s">
        <v>1607</v>
      </c>
      <c r="C1004" s="883"/>
      <c r="D1004" s="467">
        <v>35</v>
      </c>
      <c r="E1004" s="886" t="s">
        <v>1608</v>
      </c>
      <c r="F1004" s="877">
        <f>F49</f>
        <v>0</v>
      </c>
      <c r="G1004" s="720">
        <f>SUM(H1004:K1004)</f>
        <v>10</v>
      </c>
      <c r="H1004" s="720">
        <f aca="true" t="shared" si="400" ref="H1004:N1005">H49</f>
        <v>10</v>
      </c>
      <c r="I1004" s="720">
        <f t="shared" si="400"/>
        <v>0</v>
      </c>
      <c r="J1004" s="720">
        <f t="shared" si="400"/>
        <v>0</v>
      </c>
      <c r="K1004" s="878">
        <f t="shared" si="400"/>
        <v>0</v>
      </c>
      <c r="L1004" s="879">
        <f t="shared" si="400"/>
        <v>0</v>
      </c>
      <c r="M1004" s="879">
        <f t="shared" si="400"/>
        <v>0</v>
      </c>
      <c r="N1004" s="880">
        <f t="shared" si="400"/>
        <v>0</v>
      </c>
      <c r="O1004" s="844"/>
      <c r="P1004" s="844"/>
      <c r="Q1004" s="844"/>
    </row>
    <row r="1005" spans="1:17" s="321" customFormat="1" ht="12.75">
      <c r="A1005" s="683"/>
      <c r="B1005" s="883" t="s">
        <v>1609</v>
      </c>
      <c r="C1005" s="883"/>
      <c r="D1005" s="467">
        <v>36</v>
      </c>
      <c r="E1005" s="886" t="s">
        <v>1610</v>
      </c>
      <c r="F1005" s="877">
        <f>F50</f>
        <v>0</v>
      </c>
      <c r="G1005" s="720">
        <f>SUM(H1005:K1005)</f>
        <v>2195</v>
      </c>
      <c r="H1005" s="720">
        <f t="shared" si="400"/>
        <v>2195</v>
      </c>
      <c r="I1005" s="720">
        <f t="shared" si="400"/>
        <v>0</v>
      </c>
      <c r="J1005" s="720">
        <f t="shared" si="400"/>
        <v>0</v>
      </c>
      <c r="K1005" s="878">
        <f t="shared" si="400"/>
        <v>0</v>
      </c>
      <c r="L1005" s="879">
        <f t="shared" si="400"/>
        <v>2065</v>
      </c>
      <c r="M1005" s="879">
        <f t="shared" si="400"/>
        <v>2129</v>
      </c>
      <c r="N1005" s="880">
        <f t="shared" si="400"/>
        <v>2190</v>
      </c>
      <c r="O1005" s="844"/>
      <c r="P1005" s="844"/>
      <c r="Q1005" s="844"/>
    </row>
    <row r="1006" spans="1:17" s="321" customFormat="1" ht="12.75">
      <c r="A1006" s="685" t="s">
        <v>525</v>
      </c>
      <c r="B1006" s="883"/>
      <c r="C1006" s="891"/>
      <c r="D1006" s="467">
        <v>37</v>
      </c>
      <c r="E1006" s="875" t="s">
        <v>1614</v>
      </c>
      <c r="F1006" s="869">
        <f aca="true" t="shared" si="401" ref="F1006:N1006">F1007</f>
        <v>0</v>
      </c>
      <c r="G1006" s="870">
        <f t="shared" si="401"/>
        <v>46</v>
      </c>
      <c r="H1006" s="870">
        <f t="shared" si="401"/>
        <v>46</v>
      </c>
      <c r="I1006" s="870">
        <f t="shared" si="401"/>
        <v>0</v>
      </c>
      <c r="J1006" s="870">
        <f t="shared" si="401"/>
        <v>0</v>
      </c>
      <c r="K1006" s="871">
        <f t="shared" si="401"/>
        <v>0</v>
      </c>
      <c r="L1006" s="872">
        <f t="shared" si="401"/>
        <v>65</v>
      </c>
      <c r="M1006" s="872">
        <f t="shared" si="401"/>
        <v>67</v>
      </c>
      <c r="N1006" s="873">
        <f t="shared" si="401"/>
        <v>70</v>
      </c>
      <c r="O1006" s="844"/>
      <c r="P1006" s="844"/>
      <c r="Q1006" s="844"/>
    </row>
    <row r="1007" spans="1:17" s="321" customFormat="1" ht="12.75" customHeight="1">
      <c r="A1007" s="450"/>
      <c r="B1007" s="450" t="s">
        <v>1615</v>
      </c>
      <c r="C1007" s="883"/>
      <c r="D1007" s="467">
        <v>38</v>
      </c>
      <c r="E1007" s="892" t="s">
        <v>1616</v>
      </c>
      <c r="F1007" s="877">
        <f>F53</f>
        <v>0</v>
      </c>
      <c r="G1007" s="720">
        <f>SUM(H1007:K1007)</f>
        <v>46</v>
      </c>
      <c r="H1007" s="720">
        <f aca="true" t="shared" si="402" ref="H1007:N1007">H53</f>
        <v>46</v>
      </c>
      <c r="I1007" s="720">
        <f t="shared" si="402"/>
        <v>0</v>
      </c>
      <c r="J1007" s="720">
        <f t="shared" si="402"/>
        <v>0</v>
      </c>
      <c r="K1007" s="878">
        <f t="shared" si="402"/>
        <v>0</v>
      </c>
      <c r="L1007" s="879">
        <f t="shared" si="402"/>
        <v>65</v>
      </c>
      <c r="M1007" s="879">
        <f t="shared" si="402"/>
        <v>67</v>
      </c>
      <c r="N1007" s="880">
        <f t="shared" si="402"/>
        <v>70</v>
      </c>
      <c r="O1007" s="844"/>
      <c r="P1007" s="844"/>
      <c r="Q1007" s="844"/>
    </row>
    <row r="1008" spans="1:17" s="321" customFormat="1" ht="12.75">
      <c r="A1008" s="683" t="s">
        <v>526</v>
      </c>
      <c r="B1008" s="883"/>
      <c r="C1008" s="490"/>
      <c r="D1008" s="467">
        <v>39</v>
      </c>
      <c r="E1008" s="875" t="s">
        <v>1617</v>
      </c>
      <c r="F1008" s="869">
        <f aca="true" t="shared" si="403" ref="F1008:N1008">F1009+F1010</f>
        <v>0</v>
      </c>
      <c r="G1008" s="870">
        <f t="shared" si="403"/>
        <v>11</v>
      </c>
      <c r="H1008" s="870">
        <f t="shared" si="403"/>
        <v>11</v>
      </c>
      <c r="I1008" s="870">
        <f t="shared" si="403"/>
        <v>0</v>
      </c>
      <c r="J1008" s="870">
        <f t="shared" si="403"/>
        <v>0</v>
      </c>
      <c r="K1008" s="871">
        <f t="shared" si="403"/>
        <v>0</v>
      </c>
      <c r="L1008" s="872">
        <f t="shared" si="403"/>
        <v>23</v>
      </c>
      <c r="M1008" s="872">
        <f t="shared" si="403"/>
        <v>23</v>
      </c>
      <c r="N1008" s="873">
        <f t="shared" si="403"/>
        <v>24</v>
      </c>
      <c r="O1008" s="844"/>
      <c r="P1008" s="844"/>
      <c r="Q1008" s="844"/>
    </row>
    <row r="1009" spans="1:17" s="321" customFormat="1" ht="27" customHeight="1">
      <c r="A1009" s="683"/>
      <c r="B1009" s="485" t="s">
        <v>1303</v>
      </c>
      <c r="C1009" s="883"/>
      <c r="D1009" s="467">
        <v>40</v>
      </c>
      <c r="E1009" s="876" t="s">
        <v>1618</v>
      </c>
      <c r="F1009" s="877">
        <f>F55</f>
        <v>0</v>
      </c>
      <c r="G1009" s="720">
        <f>SUM(H1009:K1009)</f>
        <v>6</v>
      </c>
      <c r="H1009" s="720">
        <f aca="true" t="shared" si="404" ref="H1009:N1010">H55</f>
        <v>6</v>
      </c>
      <c r="I1009" s="720">
        <f t="shared" si="404"/>
        <v>0</v>
      </c>
      <c r="J1009" s="720">
        <f t="shared" si="404"/>
        <v>0</v>
      </c>
      <c r="K1009" s="878">
        <f t="shared" si="404"/>
        <v>0</v>
      </c>
      <c r="L1009" s="879">
        <f t="shared" si="404"/>
        <v>17</v>
      </c>
      <c r="M1009" s="879">
        <f t="shared" si="404"/>
        <v>17</v>
      </c>
      <c r="N1009" s="880">
        <f t="shared" si="404"/>
        <v>18</v>
      </c>
      <c r="O1009" s="844"/>
      <c r="P1009" s="844"/>
      <c r="Q1009" s="844"/>
    </row>
    <row r="1010" spans="1:17" s="321" customFormat="1" ht="12.75">
      <c r="A1010" s="683"/>
      <c r="B1010" s="893" t="s">
        <v>1619</v>
      </c>
      <c r="C1010" s="883"/>
      <c r="D1010" s="467">
        <v>41</v>
      </c>
      <c r="E1010" s="876" t="s">
        <v>1620</v>
      </c>
      <c r="F1010" s="877">
        <f>F56</f>
        <v>0</v>
      </c>
      <c r="G1010" s="720">
        <f>SUM(H1010:K1010)</f>
        <v>5</v>
      </c>
      <c r="H1010" s="720">
        <f t="shared" si="404"/>
        <v>5</v>
      </c>
      <c r="I1010" s="720">
        <f t="shared" si="404"/>
        <v>0</v>
      </c>
      <c r="J1010" s="720">
        <f t="shared" si="404"/>
        <v>0</v>
      </c>
      <c r="K1010" s="878">
        <f t="shared" si="404"/>
        <v>0</v>
      </c>
      <c r="L1010" s="879">
        <f t="shared" si="404"/>
        <v>6</v>
      </c>
      <c r="M1010" s="879">
        <f t="shared" si="404"/>
        <v>6</v>
      </c>
      <c r="N1010" s="880">
        <f t="shared" si="404"/>
        <v>6</v>
      </c>
      <c r="O1010" s="844"/>
      <c r="P1010" s="844"/>
      <c r="Q1010" s="844"/>
    </row>
    <row r="1011" spans="1:17" s="321" customFormat="1" ht="12.75">
      <c r="A1011" s="652" t="s">
        <v>527</v>
      </c>
      <c r="B1011" s="652"/>
      <c r="C1011" s="652"/>
      <c r="D1011" s="467">
        <v>42</v>
      </c>
      <c r="E1011" s="875" t="s">
        <v>1622</v>
      </c>
      <c r="F1011" s="869">
        <f aca="true" t="shared" si="405" ref="F1011:N1011">F1012+F1015+F1016</f>
        <v>0</v>
      </c>
      <c r="G1011" s="870">
        <f t="shared" si="405"/>
        <v>6290</v>
      </c>
      <c r="H1011" s="870">
        <f t="shared" si="405"/>
        <v>6290</v>
      </c>
      <c r="I1011" s="870">
        <f t="shared" si="405"/>
        <v>0</v>
      </c>
      <c r="J1011" s="870">
        <f t="shared" si="405"/>
        <v>0</v>
      </c>
      <c r="K1011" s="871">
        <f t="shared" si="405"/>
        <v>0</v>
      </c>
      <c r="L1011" s="872">
        <f t="shared" si="405"/>
        <v>6844</v>
      </c>
      <c r="M1011" s="872">
        <f t="shared" si="405"/>
        <v>7128</v>
      </c>
      <c r="N1011" s="873">
        <f t="shared" si="405"/>
        <v>7572</v>
      </c>
      <c r="O1011" s="844"/>
      <c r="P1011" s="844"/>
      <c r="Q1011" s="844"/>
    </row>
    <row r="1012" spans="1:17" s="321" customFormat="1" ht="12.75">
      <c r="A1012" s="683"/>
      <c r="B1012" s="485" t="s">
        <v>528</v>
      </c>
      <c r="C1012" s="889"/>
      <c r="D1012" s="467">
        <v>43</v>
      </c>
      <c r="E1012" s="876" t="s">
        <v>1624</v>
      </c>
      <c r="F1012" s="877">
        <f aca="true" t="shared" si="406" ref="F1012:N1012">F1013+F1014</f>
        <v>0</v>
      </c>
      <c r="G1012" s="720">
        <f t="shared" si="406"/>
        <v>5699</v>
      </c>
      <c r="H1012" s="720">
        <f t="shared" si="406"/>
        <v>5699</v>
      </c>
      <c r="I1012" s="720">
        <f t="shared" si="406"/>
        <v>0</v>
      </c>
      <c r="J1012" s="720">
        <f t="shared" si="406"/>
        <v>0</v>
      </c>
      <c r="K1012" s="878">
        <f t="shared" si="406"/>
        <v>0</v>
      </c>
      <c r="L1012" s="879">
        <f t="shared" si="406"/>
        <v>6188</v>
      </c>
      <c r="M1012" s="879">
        <f t="shared" si="406"/>
        <v>6441</v>
      </c>
      <c r="N1012" s="880">
        <f t="shared" si="406"/>
        <v>6838</v>
      </c>
      <c r="O1012" s="844"/>
      <c r="P1012" s="844"/>
      <c r="Q1012" s="844"/>
    </row>
    <row r="1013" spans="1:17" s="321" customFormat="1" ht="12.75">
      <c r="A1013" s="683"/>
      <c r="B1013" s="894"/>
      <c r="C1013" s="883" t="s">
        <v>529</v>
      </c>
      <c r="D1013" s="467">
        <v>44</v>
      </c>
      <c r="E1013" s="895" t="s">
        <v>1626</v>
      </c>
      <c r="F1013" s="888">
        <f>F59</f>
        <v>0</v>
      </c>
      <c r="G1013" s="720">
        <f>SUM(H1013:K1013)</f>
        <v>3200</v>
      </c>
      <c r="H1013" s="720">
        <f aca="true" t="shared" si="407" ref="H1013:N1016">H59</f>
        <v>3200</v>
      </c>
      <c r="I1013" s="720">
        <f t="shared" si="407"/>
        <v>0</v>
      </c>
      <c r="J1013" s="720">
        <f t="shared" si="407"/>
        <v>0</v>
      </c>
      <c r="K1013" s="878">
        <f t="shared" si="407"/>
        <v>0</v>
      </c>
      <c r="L1013" s="879">
        <f t="shared" si="407"/>
        <v>3488</v>
      </c>
      <c r="M1013" s="879">
        <f t="shared" si="407"/>
        <v>3660</v>
      </c>
      <c r="N1013" s="880">
        <f t="shared" si="407"/>
        <v>3918</v>
      </c>
      <c r="O1013" s="844"/>
      <c r="P1013" s="844"/>
      <c r="Q1013" s="844"/>
    </row>
    <row r="1014" spans="1:17" s="321" customFormat="1" ht="12.75">
      <c r="A1014" s="683"/>
      <c r="B1014" s="894"/>
      <c r="C1014" s="883" t="s">
        <v>530</v>
      </c>
      <c r="D1014" s="467">
        <v>45</v>
      </c>
      <c r="E1014" s="895" t="s">
        <v>1628</v>
      </c>
      <c r="F1014" s="888">
        <f>F60</f>
        <v>0</v>
      </c>
      <c r="G1014" s="720">
        <f>SUM(H1014:K1014)</f>
        <v>2499</v>
      </c>
      <c r="H1014" s="720">
        <f t="shared" si="407"/>
        <v>2499</v>
      </c>
      <c r="I1014" s="720">
        <f t="shared" si="407"/>
        <v>0</v>
      </c>
      <c r="J1014" s="720">
        <f t="shared" si="407"/>
        <v>0</v>
      </c>
      <c r="K1014" s="878">
        <f t="shared" si="407"/>
        <v>0</v>
      </c>
      <c r="L1014" s="879">
        <f t="shared" si="407"/>
        <v>2700</v>
      </c>
      <c r="M1014" s="879">
        <f t="shared" si="407"/>
        <v>2781</v>
      </c>
      <c r="N1014" s="880">
        <f t="shared" si="407"/>
        <v>2920</v>
      </c>
      <c r="O1014" s="844"/>
      <c r="P1014" s="844"/>
      <c r="Q1014" s="844"/>
    </row>
    <row r="1015" spans="1:17" s="321" customFormat="1" ht="12.75">
      <c r="A1015" s="683"/>
      <c r="B1015" s="485" t="s">
        <v>1629</v>
      </c>
      <c r="C1015" s="883"/>
      <c r="D1015" s="467">
        <v>46</v>
      </c>
      <c r="E1015" s="876" t="s">
        <v>1630</v>
      </c>
      <c r="F1015" s="877">
        <f>F61</f>
        <v>0</v>
      </c>
      <c r="G1015" s="720">
        <f>SUM(H1015:K1015)</f>
        <v>573</v>
      </c>
      <c r="H1015" s="720">
        <f t="shared" si="407"/>
        <v>573</v>
      </c>
      <c r="I1015" s="720">
        <f t="shared" si="407"/>
        <v>0</v>
      </c>
      <c r="J1015" s="720">
        <f t="shared" si="407"/>
        <v>0</v>
      </c>
      <c r="K1015" s="878">
        <f t="shared" si="407"/>
        <v>0</v>
      </c>
      <c r="L1015" s="879">
        <f t="shared" si="407"/>
        <v>625</v>
      </c>
      <c r="M1015" s="879">
        <f t="shared" si="407"/>
        <v>655</v>
      </c>
      <c r="N1015" s="880">
        <f t="shared" si="407"/>
        <v>700</v>
      </c>
      <c r="O1015" s="844"/>
      <c r="P1015" s="844"/>
      <c r="Q1015" s="844"/>
    </row>
    <row r="1016" spans="1:17" s="321" customFormat="1" ht="12.75">
      <c r="A1016" s="683"/>
      <c r="B1016" s="718" t="s">
        <v>1631</v>
      </c>
      <c r="C1016" s="718"/>
      <c r="D1016" s="467">
        <v>47</v>
      </c>
      <c r="E1016" s="876" t="s">
        <v>1632</v>
      </c>
      <c r="F1016" s="877">
        <f>F62</f>
        <v>0</v>
      </c>
      <c r="G1016" s="720">
        <f>SUM(H1016:K1016)</f>
        <v>18</v>
      </c>
      <c r="H1016" s="720">
        <f t="shared" si="407"/>
        <v>18</v>
      </c>
      <c r="I1016" s="720">
        <f t="shared" si="407"/>
        <v>0</v>
      </c>
      <c r="J1016" s="720">
        <f t="shared" si="407"/>
        <v>0</v>
      </c>
      <c r="K1016" s="878">
        <f t="shared" si="407"/>
        <v>0</v>
      </c>
      <c r="L1016" s="879">
        <f t="shared" si="407"/>
        <v>31</v>
      </c>
      <c r="M1016" s="879">
        <f t="shared" si="407"/>
        <v>32</v>
      </c>
      <c r="N1016" s="880">
        <f t="shared" si="407"/>
        <v>34</v>
      </c>
      <c r="O1016" s="844"/>
      <c r="P1016" s="844"/>
      <c r="Q1016" s="844"/>
    </row>
    <row r="1017" spans="1:17" s="321" customFormat="1" ht="12.75">
      <c r="A1017" s="683" t="s">
        <v>1633</v>
      </c>
      <c r="B1017" s="893"/>
      <c r="C1017" s="490"/>
      <c r="D1017" s="467">
        <v>48</v>
      </c>
      <c r="E1017" s="882" t="s">
        <v>1634</v>
      </c>
      <c r="F1017" s="870">
        <f aca="true" t="shared" si="408" ref="F1017:N1018">F1018</f>
        <v>0</v>
      </c>
      <c r="G1017" s="870">
        <f t="shared" si="408"/>
        <v>150</v>
      </c>
      <c r="H1017" s="870">
        <f t="shared" si="408"/>
        <v>150</v>
      </c>
      <c r="I1017" s="870">
        <f t="shared" si="408"/>
        <v>0</v>
      </c>
      <c r="J1017" s="870">
        <f t="shared" si="408"/>
        <v>0</v>
      </c>
      <c r="K1017" s="871">
        <f t="shared" si="408"/>
        <v>0</v>
      </c>
      <c r="L1017" s="872">
        <f t="shared" si="408"/>
        <v>158</v>
      </c>
      <c r="M1017" s="872">
        <f t="shared" si="408"/>
        <v>163</v>
      </c>
      <c r="N1017" s="873">
        <f t="shared" si="408"/>
        <v>171</v>
      </c>
      <c r="O1017" s="844"/>
      <c r="P1017" s="844"/>
      <c r="Q1017" s="844"/>
    </row>
    <row r="1018" spans="1:17" s="321" customFormat="1" ht="12.75">
      <c r="A1018" s="450"/>
      <c r="B1018" s="683" t="s">
        <v>531</v>
      </c>
      <c r="C1018" s="490"/>
      <c r="D1018" s="467">
        <v>49</v>
      </c>
      <c r="E1018" s="875" t="s">
        <v>1636</v>
      </c>
      <c r="F1018" s="869">
        <f t="shared" si="408"/>
        <v>0</v>
      </c>
      <c r="G1018" s="870">
        <f t="shared" si="408"/>
        <v>150</v>
      </c>
      <c r="H1018" s="870">
        <f t="shared" si="408"/>
        <v>150</v>
      </c>
      <c r="I1018" s="870">
        <f t="shared" si="408"/>
        <v>0</v>
      </c>
      <c r="J1018" s="870">
        <f t="shared" si="408"/>
        <v>0</v>
      </c>
      <c r="K1018" s="871">
        <f t="shared" si="408"/>
        <v>0</v>
      </c>
      <c r="L1018" s="872">
        <f t="shared" si="408"/>
        <v>158</v>
      </c>
      <c r="M1018" s="872">
        <f t="shared" si="408"/>
        <v>163</v>
      </c>
      <c r="N1018" s="873">
        <f t="shared" si="408"/>
        <v>171</v>
      </c>
      <c r="O1018" s="844"/>
      <c r="P1018" s="844"/>
      <c r="Q1018" s="844"/>
    </row>
    <row r="1019" spans="1:17" s="321" customFormat="1" ht="12.75">
      <c r="A1019" s="683"/>
      <c r="B1019" s="450"/>
      <c r="C1019" s="893" t="s">
        <v>1637</v>
      </c>
      <c r="D1019" s="467">
        <v>50</v>
      </c>
      <c r="E1019" s="876" t="s">
        <v>1638</v>
      </c>
      <c r="F1019" s="877">
        <f>F65</f>
        <v>0</v>
      </c>
      <c r="G1019" s="720">
        <f>SUM(H1019:K1019)</f>
        <v>150</v>
      </c>
      <c r="H1019" s="720">
        <f aca="true" t="shared" si="409" ref="H1019:N1019">H65</f>
        <v>150</v>
      </c>
      <c r="I1019" s="720">
        <f t="shared" si="409"/>
        <v>0</v>
      </c>
      <c r="J1019" s="720">
        <f t="shared" si="409"/>
        <v>0</v>
      </c>
      <c r="K1019" s="878">
        <f t="shared" si="409"/>
        <v>0</v>
      </c>
      <c r="L1019" s="879">
        <f t="shared" si="409"/>
        <v>158</v>
      </c>
      <c r="M1019" s="879">
        <f t="shared" si="409"/>
        <v>163</v>
      </c>
      <c r="N1019" s="880">
        <f t="shared" si="409"/>
        <v>171</v>
      </c>
      <c r="O1019" s="844"/>
      <c r="P1019" s="844"/>
      <c r="Q1019" s="844"/>
    </row>
    <row r="1020" spans="1:17" s="321" customFormat="1" ht="12.75">
      <c r="A1020" s="644" t="s">
        <v>1639</v>
      </c>
      <c r="B1020" s="896"/>
      <c r="C1020" s="450"/>
      <c r="D1020" s="467">
        <v>51</v>
      </c>
      <c r="E1020" s="875" t="s">
        <v>1640</v>
      </c>
      <c r="F1020" s="869">
        <f aca="true" t="shared" si="410" ref="F1020:N1020">F1021+F1031</f>
        <v>0</v>
      </c>
      <c r="G1020" s="870">
        <f t="shared" si="410"/>
        <v>-964</v>
      </c>
      <c r="H1020" s="870">
        <f t="shared" si="410"/>
        <v>-964</v>
      </c>
      <c r="I1020" s="870">
        <f t="shared" si="410"/>
        <v>0</v>
      </c>
      <c r="J1020" s="870">
        <f t="shared" si="410"/>
        <v>0</v>
      </c>
      <c r="K1020" s="871">
        <f t="shared" si="410"/>
        <v>0</v>
      </c>
      <c r="L1020" s="872">
        <f t="shared" si="410"/>
        <v>5079</v>
      </c>
      <c r="M1020" s="872">
        <f t="shared" si="410"/>
        <v>5114</v>
      </c>
      <c r="N1020" s="873">
        <f t="shared" si="410"/>
        <v>3178</v>
      </c>
      <c r="O1020" s="844"/>
      <c r="P1020" s="844"/>
      <c r="Q1020" s="844"/>
    </row>
    <row r="1021" spans="1:17" s="321" customFormat="1" ht="12.75">
      <c r="A1021" s="685" t="s">
        <v>1641</v>
      </c>
      <c r="B1021" s="450"/>
      <c r="C1021" s="490"/>
      <c r="D1021" s="467">
        <v>52</v>
      </c>
      <c r="E1021" s="882" t="s">
        <v>1642</v>
      </c>
      <c r="F1021" s="870">
        <f aca="true" t="shared" si="411" ref="F1021:N1021">F1022+F1029</f>
        <v>0</v>
      </c>
      <c r="G1021" s="870">
        <f t="shared" si="411"/>
        <v>2680</v>
      </c>
      <c r="H1021" s="870">
        <f t="shared" si="411"/>
        <v>2680</v>
      </c>
      <c r="I1021" s="870">
        <f t="shared" si="411"/>
        <v>0</v>
      </c>
      <c r="J1021" s="870">
        <f t="shared" si="411"/>
        <v>0</v>
      </c>
      <c r="K1021" s="871">
        <f t="shared" si="411"/>
        <v>0</v>
      </c>
      <c r="L1021" s="872">
        <f t="shared" si="411"/>
        <v>16149</v>
      </c>
      <c r="M1021" s="872">
        <f t="shared" si="411"/>
        <v>15579</v>
      </c>
      <c r="N1021" s="873">
        <f t="shared" si="411"/>
        <v>14627</v>
      </c>
      <c r="O1021" s="844"/>
      <c r="P1021" s="844"/>
      <c r="Q1021" s="844"/>
    </row>
    <row r="1022" spans="1:17" s="321" customFormat="1" ht="12.75" customHeight="1">
      <c r="A1022" s="450"/>
      <c r="B1022" s="685" t="s">
        <v>532</v>
      </c>
      <c r="C1022" s="490"/>
      <c r="D1022" s="467">
        <v>53</v>
      </c>
      <c r="E1022" s="875" t="s">
        <v>1644</v>
      </c>
      <c r="F1022" s="869">
        <f aca="true" t="shared" si="412" ref="F1022:N1022">F1023+F1024+F1026+F1028</f>
        <v>0</v>
      </c>
      <c r="G1022" s="870">
        <f t="shared" si="412"/>
        <v>2680</v>
      </c>
      <c r="H1022" s="870">
        <f t="shared" si="412"/>
        <v>2680</v>
      </c>
      <c r="I1022" s="870">
        <f t="shared" si="412"/>
        <v>0</v>
      </c>
      <c r="J1022" s="870">
        <f t="shared" si="412"/>
        <v>0</v>
      </c>
      <c r="K1022" s="871">
        <f t="shared" si="412"/>
        <v>0</v>
      </c>
      <c r="L1022" s="872">
        <f t="shared" si="412"/>
        <v>16149</v>
      </c>
      <c r="M1022" s="872">
        <f t="shared" si="412"/>
        <v>15579</v>
      </c>
      <c r="N1022" s="873">
        <f t="shared" si="412"/>
        <v>14627</v>
      </c>
      <c r="O1022" s="844"/>
      <c r="P1022" s="844"/>
      <c r="Q1022" s="844"/>
    </row>
    <row r="1023" spans="1:17" s="321" customFormat="1" ht="12.75">
      <c r="A1023" s="683"/>
      <c r="B1023" s="450"/>
      <c r="C1023" s="485" t="s">
        <v>533</v>
      </c>
      <c r="D1023" s="467">
        <v>54</v>
      </c>
      <c r="E1023" s="876" t="s">
        <v>1646</v>
      </c>
      <c r="F1023" s="877">
        <f>F69</f>
        <v>0</v>
      </c>
      <c r="G1023" s="720">
        <f>SUM(H1023:K1023)</f>
        <v>0</v>
      </c>
      <c r="H1023" s="720">
        <f aca="true" t="shared" si="413" ref="H1023:N1023">H69</f>
        <v>0</v>
      </c>
      <c r="I1023" s="720">
        <f t="shared" si="413"/>
        <v>0</v>
      </c>
      <c r="J1023" s="720">
        <f t="shared" si="413"/>
        <v>0</v>
      </c>
      <c r="K1023" s="878">
        <f t="shared" si="413"/>
        <v>0</v>
      </c>
      <c r="L1023" s="879">
        <f t="shared" si="413"/>
        <v>0</v>
      </c>
      <c r="M1023" s="879">
        <f t="shared" si="413"/>
        <v>0</v>
      </c>
      <c r="N1023" s="880">
        <f t="shared" si="413"/>
        <v>0</v>
      </c>
      <c r="O1023" s="844"/>
      <c r="P1023" s="844"/>
      <c r="Q1023" s="844"/>
    </row>
    <row r="1024" spans="1:17" s="321" customFormat="1" ht="12.75">
      <c r="A1024" s="683"/>
      <c r="B1024" s="450"/>
      <c r="C1024" s="485" t="s">
        <v>1311</v>
      </c>
      <c r="D1024" s="467">
        <v>55</v>
      </c>
      <c r="E1024" s="876" t="s">
        <v>1648</v>
      </c>
      <c r="F1024" s="877">
        <f>F71</f>
        <v>0</v>
      </c>
      <c r="G1024" s="720">
        <f>SUM(H1024:K1024)</f>
        <v>2680</v>
      </c>
      <c r="H1024" s="720">
        <f aca="true" t="shared" si="414" ref="H1024:N1025">H71</f>
        <v>2680</v>
      </c>
      <c r="I1024" s="720">
        <f t="shared" si="414"/>
        <v>0</v>
      </c>
      <c r="J1024" s="720">
        <f t="shared" si="414"/>
        <v>0</v>
      </c>
      <c r="K1024" s="878">
        <f t="shared" si="414"/>
        <v>0</v>
      </c>
      <c r="L1024" s="879">
        <f t="shared" si="414"/>
        <v>16149</v>
      </c>
      <c r="M1024" s="879">
        <f t="shared" si="414"/>
        <v>15579</v>
      </c>
      <c r="N1024" s="880">
        <f t="shared" si="414"/>
        <v>14627</v>
      </c>
      <c r="O1024" s="844"/>
      <c r="P1024" s="844"/>
      <c r="Q1024" s="844"/>
    </row>
    <row r="1025" spans="1:17" s="321" customFormat="1" ht="12.75">
      <c r="A1025" s="683"/>
      <c r="B1025" s="450"/>
      <c r="C1025" s="485" t="s">
        <v>534</v>
      </c>
      <c r="D1025" s="467"/>
      <c r="E1025" s="897" t="s">
        <v>1650</v>
      </c>
      <c r="F1025" s="877">
        <f>F72</f>
        <v>0</v>
      </c>
      <c r="G1025" s="720">
        <f>SUM(H1025:K1025)</f>
        <v>0</v>
      </c>
      <c r="H1025" s="720">
        <f t="shared" si="414"/>
        <v>0</v>
      </c>
      <c r="I1025" s="720">
        <f t="shared" si="414"/>
        <v>0</v>
      </c>
      <c r="J1025" s="720">
        <f t="shared" si="414"/>
        <v>0</v>
      </c>
      <c r="K1025" s="878">
        <f t="shared" si="414"/>
        <v>0</v>
      </c>
      <c r="L1025" s="879">
        <f t="shared" si="414"/>
        <v>0</v>
      </c>
      <c r="M1025" s="879">
        <f t="shared" si="414"/>
        <v>0</v>
      </c>
      <c r="N1025" s="880">
        <f t="shared" si="414"/>
        <v>0</v>
      </c>
      <c r="O1025" s="844"/>
      <c r="P1025" s="844"/>
      <c r="Q1025" s="844"/>
    </row>
    <row r="1026" spans="1:17" s="321" customFormat="1" ht="12.75">
      <c r="A1026" s="644"/>
      <c r="B1026" s="450"/>
      <c r="C1026" s="485" t="s">
        <v>535</v>
      </c>
      <c r="D1026" s="467">
        <v>56</v>
      </c>
      <c r="E1026" s="876" t="s">
        <v>1652</v>
      </c>
      <c r="F1026" s="877">
        <f aca="true" t="shared" si="415" ref="F1026:N1026">F1027</f>
        <v>0</v>
      </c>
      <c r="G1026" s="720">
        <f t="shared" si="415"/>
        <v>0</v>
      </c>
      <c r="H1026" s="720">
        <f t="shared" si="415"/>
        <v>0</v>
      </c>
      <c r="I1026" s="720">
        <f t="shared" si="415"/>
        <v>0</v>
      </c>
      <c r="J1026" s="720">
        <f t="shared" si="415"/>
        <v>0</v>
      </c>
      <c r="K1026" s="878">
        <f t="shared" si="415"/>
        <v>0</v>
      </c>
      <c r="L1026" s="879">
        <f t="shared" si="415"/>
        <v>0</v>
      </c>
      <c r="M1026" s="879">
        <f t="shared" si="415"/>
        <v>0</v>
      </c>
      <c r="N1026" s="880">
        <f t="shared" si="415"/>
        <v>0</v>
      </c>
      <c r="O1026" s="844"/>
      <c r="P1026" s="844"/>
      <c r="Q1026" s="844"/>
    </row>
    <row r="1027" spans="1:17" s="321" customFormat="1" ht="12.75">
      <c r="A1027" s="644"/>
      <c r="B1027" s="485"/>
      <c r="C1027" s="883" t="s">
        <v>536</v>
      </c>
      <c r="D1027" s="467">
        <v>57</v>
      </c>
      <c r="E1027" s="898" t="s">
        <v>537</v>
      </c>
      <c r="F1027" s="715">
        <f>F73</f>
        <v>0</v>
      </c>
      <c r="G1027" s="720">
        <f>SUM(H1027:K1027)</f>
        <v>0</v>
      </c>
      <c r="H1027" s="720">
        <f aca="true" t="shared" si="416" ref="H1027:N1027">H73</f>
        <v>0</v>
      </c>
      <c r="I1027" s="720">
        <f t="shared" si="416"/>
        <v>0</v>
      </c>
      <c r="J1027" s="720">
        <f t="shared" si="416"/>
        <v>0</v>
      </c>
      <c r="K1027" s="878">
        <f t="shared" si="416"/>
        <v>0</v>
      </c>
      <c r="L1027" s="879">
        <f t="shared" si="416"/>
        <v>0</v>
      </c>
      <c r="M1027" s="879">
        <f t="shared" si="416"/>
        <v>0</v>
      </c>
      <c r="N1027" s="880">
        <f t="shared" si="416"/>
        <v>0</v>
      </c>
      <c r="O1027" s="844"/>
      <c r="P1027" s="844"/>
      <c r="Q1027" s="844"/>
    </row>
    <row r="1028" spans="1:17" s="321" customFormat="1" ht="12.75">
      <c r="A1028" s="644"/>
      <c r="B1028" s="450"/>
      <c r="C1028" s="485" t="s">
        <v>1315</v>
      </c>
      <c r="D1028" s="467">
        <v>58</v>
      </c>
      <c r="E1028" s="876" t="s">
        <v>1655</v>
      </c>
      <c r="F1028" s="877">
        <f>F75</f>
        <v>0</v>
      </c>
      <c r="G1028" s="720">
        <f>SUM(H1028:K1028)</f>
        <v>0</v>
      </c>
      <c r="H1028" s="720">
        <f aca="true" t="shared" si="417" ref="H1028:N1028">H75</f>
        <v>0</v>
      </c>
      <c r="I1028" s="720">
        <f t="shared" si="417"/>
        <v>0</v>
      </c>
      <c r="J1028" s="720">
        <f t="shared" si="417"/>
        <v>0</v>
      </c>
      <c r="K1028" s="878">
        <f t="shared" si="417"/>
        <v>0</v>
      </c>
      <c r="L1028" s="879">
        <f t="shared" si="417"/>
        <v>0</v>
      </c>
      <c r="M1028" s="879">
        <f t="shared" si="417"/>
        <v>0</v>
      </c>
      <c r="N1028" s="880">
        <f t="shared" si="417"/>
        <v>0</v>
      </c>
      <c r="O1028" s="844"/>
      <c r="P1028" s="844"/>
      <c r="Q1028" s="844"/>
    </row>
    <row r="1029" spans="1:17" s="321" customFormat="1" ht="12.75">
      <c r="A1029" s="450"/>
      <c r="B1029" s="644" t="s">
        <v>538</v>
      </c>
      <c r="C1029" s="450"/>
      <c r="D1029" s="467">
        <v>59</v>
      </c>
      <c r="E1029" s="899" t="s">
        <v>1657</v>
      </c>
      <c r="F1029" s="870">
        <f aca="true" t="shared" si="418" ref="F1029:N1029">F1030</f>
        <v>0</v>
      </c>
      <c r="G1029" s="870">
        <f t="shared" si="418"/>
        <v>0</v>
      </c>
      <c r="H1029" s="870">
        <f t="shared" si="418"/>
        <v>0</v>
      </c>
      <c r="I1029" s="870">
        <f t="shared" si="418"/>
        <v>0</v>
      </c>
      <c r="J1029" s="870">
        <f t="shared" si="418"/>
        <v>0</v>
      </c>
      <c r="K1029" s="871">
        <f t="shared" si="418"/>
        <v>0</v>
      </c>
      <c r="L1029" s="872">
        <f t="shared" si="418"/>
        <v>0</v>
      </c>
      <c r="M1029" s="872">
        <f t="shared" si="418"/>
        <v>0</v>
      </c>
      <c r="N1029" s="873">
        <f t="shared" si="418"/>
        <v>0</v>
      </c>
      <c r="O1029" s="844"/>
      <c r="P1029" s="844"/>
      <c r="Q1029" s="844"/>
    </row>
    <row r="1030" spans="1:17" s="321" customFormat="1" ht="28.5" customHeight="1">
      <c r="A1030" s="644"/>
      <c r="B1030" s="450"/>
      <c r="C1030" s="485" t="s">
        <v>1658</v>
      </c>
      <c r="D1030" s="467">
        <v>60</v>
      </c>
      <c r="E1030" s="897" t="s">
        <v>1659</v>
      </c>
      <c r="F1030" s="720">
        <f>F77</f>
        <v>0</v>
      </c>
      <c r="G1030" s="720">
        <f>SUM(H1030:K1030)</f>
        <v>0</v>
      </c>
      <c r="H1030" s="720">
        <f aca="true" t="shared" si="419" ref="H1030:N1030">H77</f>
        <v>0</v>
      </c>
      <c r="I1030" s="720">
        <f t="shared" si="419"/>
        <v>0</v>
      </c>
      <c r="J1030" s="720">
        <f t="shared" si="419"/>
        <v>0</v>
      </c>
      <c r="K1030" s="878">
        <f t="shared" si="419"/>
        <v>0</v>
      </c>
      <c r="L1030" s="879">
        <f t="shared" si="419"/>
        <v>0</v>
      </c>
      <c r="M1030" s="879">
        <f t="shared" si="419"/>
        <v>0</v>
      </c>
      <c r="N1030" s="880">
        <f t="shared" si="419"/>
        <v>0</v>
      </c>
      <c r="O1030" s="844"/>
      <c r="P1030" s="844"/>
      <c r="Q1030" s="844"/>
    </row>
    <row r="1031" spans="1:17" s="321" customFormat="1" ht="12.75">
      <c r="A1031" s="644" t="s">
        <v>1660</v>
      </c>
      <c r="B1031" s="450"/>
      <c r="C1031" s="450"/>
      <c r="D1031" s="467">
        <v>61</v>
      </c>
      <c r="E1031" s="899" t="s">
        <v>1661</v>
      </c>
      <c r="F1031" s="870">
        <f aca="true" t="shared" si="420" ref="F1031:N1031">F1032+F1040+F1043+F1049+F1055</f>
        <v>0</v>
      </c>
      <c r="G1031" s="870">
        <f t="shared" si="420"/>
        <v>-3644</v>
      </c>
      <c r="H1031" s="870">
        <f t="shared" si="420"/>
        <v>-3644</v>
      </c>
      <c r="I1031" s="870">
        <f t="shared" si="420"/>
        <v>0</v>
      </c>
      <c r="J1031" s="870">
        <f t="shared" si="420"/>
        <v>0</v>
      </c>
      <c r="K1031" s="871">
        <f t="shared" si="420"/>
        <v>0</v>
      </c>
      <c r="L1031" s="872">
        <f t="shared" si="420"/>
        <v>-11070</v>
      </c>
      <c r="M1031" s="872">
        <f t="shared" si="420"/>
        <v>-10465</v>
      </c>
      <c r="N1031" s="873">
        <f t="shared" si="420"/>
        <v>-11449</v>
      </c>
      <c r="O1031" s="844"/>
      <c r="P1031" s="844"/>
      <c r="Q1031" s="844"/>
    </row>
    <row r="1032" spans="1:17" s="321" customFormat="1" ht="28.5" customHeight="1">
      <c r="A1032" s="450"/>
      <c r="B1032" s="900" t="s">
        <v>539</v>
      </c>
      <c r="C1032" s="900"/>
      <c r="D1032" s="467">
        <v>62</v>
      </c>
      <c r="E1032" s="901" t="s">
        <v>1662</v>
      </c>
      <c r="F1032" s="870">
        <f aca="true" t="shared" si="421" ref="F1032:N1032">F1033+F1034+F1035+F1036+F1037+F1038+F1039</f>
        <v>0</v>
      </c>
      <c r="G1032" s="870">
        <f t="shared" si="421"/>
        <v>580</v>
      </c>
      <c r="H1032" s="870">
        <f t="shared" si="421"/>
        <v>580</v>
      </c>
      <c r="I1032" s="870">
        <f t="shared" si="421"/>
        <v>0</v>
      </c>
      <c r="J1032" s="870">
        <f t="shared" si="421"/>
        <v>0</v>
      </c>
      <c r="K1032" s="871">
        <f t="shared" si="421"/>
        <v>0</v>
      </c>
      <c r="L1032" s="872">
        <f t="shared" si="421"/>
        <v>690</v>
      </c>
      <c r="M1032" s="872">
        <f t="shared" si="421"/>
        <v>712</v>
      </c>
      <c r="N1032" s="873">
        <f t="shared" si="421"/>
        <v>749</v>
      </c>
      <c r="O1032" s="844"/>
      <c r="P1032" s="844"/>
      <c r="Q1032" s="844"/>
    </row>
    <row r="1033" spans="1:17" s="321" customFormat="1" ht="12.75">
      <c r="A1033" s="683"/>
      <c r="B1033" s="450"/>
      <c r="C1033" s="485" t="s">
        <v>1663</v>
      </c>
      <c r="D1033" s="467">
        <v>63</v>
      </c>
      <c r="E1033" s="717" t="s">
        <v>1664</v>
      </c>
      <c r="F1033" s="720">
        <f aca="true" t="shared" si="422" ref="F1033:F1039">F80</f>
        <v>0</v>
      </c>
      <c r="G1033" s="720">
        <f aca="true" t="shared" si="423" ref="G1033:G1039">SUM(H1033:K1033)</f>
        <v>206</v>
      </c>
      <c r="H1033" s="720">
        <f aca="true" t="shared" si="424" ref="H1033:N1039">H80</f>
        <v>206</v>
      </c>
      <c r="I1033" s="720">
        <f t="shared" si="424"/>
        <v>0</v>
      </c>
      <c r="J1033" s="720">
        <f t="shared" si="424"/>
        <v>0</v>
      </c>
      <c r="K1033" s="878">
        <f t="shared" si="424"/>
        <v>0</v>
      </c>
      <c r="L1033" s="879">
        <f t="shared" si="424"/>
        <v>228</v>
      </c>
      <c r="M1033" s="879">
        <f t="shared" si="424"/>
        <v>235</v>
      </c>
      <c r="N1033" s="880">
        <f t="shared" si="424"/>
        <v>247</v>
      </c>
      <c r="O1033" s="844"/>
      <c r="P1033" s="844"/>
      <c r="Q1033" s="844"/>
    </row>
    <row r="1034" spans="1:17" s="321" customFormat="1" ht="12.75">
      <c r="A1034" s="683"/>
      <c r="B1034" s="450"/>
      <c r="C1034" s="485" t="s">
        <v>1665</v>
      </c>
      <c r="D1034" s="467">
        <v>64</v>
      </c>
      <c r="E1034" s="717" t="s">
        <v>1666</v>
      </c>
      <c r="F1034" s="720">
        <f t="shared" si="422"/>
        <v>0</v>
      </c>
      <c r="G1034" s="720">
        <f t="shared" si="423"/>
        <v>360</v>
      </c>
      <c r="H1034" s="720">
        <f t="shared" si="424"/>
        <v>360</v>
      </c>
      <c r="I1034" s="720">
        <f t="shared" si="424"/>
        <v>0</v>
      </c>
      <c r="J1034" s="720">
        <f t="shared" si="424"/>
        <v>0</v>
      </c>
      <c r="K1034" s="878">
        <f t="shared" si="424"/>
        <v>0</v>
      </c>
      <c r="L1034" s="879">
        <f t="shared" si="424"/>
        <v>445</v>
      </c>
      <c r="M1034" s="879">
        <f t="shared" si="424"/>
        <v>459</v>
      </c>
      <c r="N1034" s="880">
        <f t="shared" si="424"/>
        <v>481</v>
      </c>
      <c r="O1034" s="844"/>
      <c r="P1034" s="844"/>
      <c r="Q1034" s="844"/>
    </row>
    <row r="1035" spans="1:17" s="321" customFormat="1" ht="12.75">
      <c r="A1035" s="683"/>
      <c r="B1035" s="450"/>
      <c r="C1035" s="485" t="s">
        <v>1667</v>
      </c>
      <c r="D1035" s="467">
        <v>65</v>
      </c>
      <c r="E1035" s="717" t="s">
        <v>1668</v>
      </c>
      <c r="F1035" s="720">
        <f t="shared" si="422"/>
        <v>0</v>
      </c>
      <c r="G1035" s="720">
        <f t="shared" si="423"/>
        <v>1</v>
      </c>
      <c r="H1035" s="720">
        <f t="shared" si="424"/>
        <v>1</v>
      </c>
      <c r="I1035" s="720">
        <f t="shared" si="424"/>
        <v>0</v>
      </c>
      <c r="J1035" s="720">
        <f t="shared" si="424"/>
        <v>0</v>
      </c>
      <c r="K1035" s="878">
        <f t="shared" si="424"/>
        <v>0</v>
      </c>
      <c r="L1035" s="879">
        <f t="shared" si="424"/>
        <v>1</v>
      </c>
      <c r="M1035" s="879">
        <f t="shared" si="424"/>
        <v>1</v>
      </c>
      <c r="N1035" s="880">
        <f t="shared" si="424"/>
        <v>1</v>
      </c>
      <c r="O1035" s="844"/>
      <c r="P1035" s="844"/>
      <c r="Q1035" s="844"/>
    </row>
    <row r="1036" spans="1:17" s="321" customFormat="1" ht="12.75" customHeight="1">
      <c r="A1036" s="902"/>
      <c r="B1036" s="450"/>
      <c r="C1036" s="485" t="s">
        <v>1669</v>
      </c>
      <c r="D1036" s="467">
        <v>66</v>
      </c>
      <c r="E1036" s="717" t="s">
        <v>1670</v>
      </c>
      <c r="F1036" s="720">
        <f t="shared" si="422"/>
        <v>0</v>
      </c>
      <c r="G1036" s="720">
        <f t="shared" si="423"/>
        <v>0</v>
      </c>
      <c r="H1036" s="720">
        <f t="shared" si="424"/>
        <v>0</v>
      </c>
      <c r="I1036" s="720">
        <f t="shared" si="424"/>
        <v>0</v>
      </c>
      <c r="J1036" s="720">
        <f t="shared" si="424"/>
        <v>0</v>
      </c>
      <c r="K1036" s="878">
        <f t="shared" si="424"/>
        <v>0</v>
      </c>
      <c r="L1036" s="879">
        <f t="shared" si="424"/>
        <v>0</v>
      </c>
      <c r="M1036" s="879">
        <f t="shared" si="424"/>
        <v>0</v>
      </c>
      <c r="N1036" s="880">
        <f t="shared" si="424"/>
        <v>0</v>
      </c>
      <c r="O1036" s="844"/>
      <c r="P1036" s="844"/>
      <c r="Q1036" s="844"/>
    </row>
    <row r="1037" spans="1:17" s="321" customFormat="1" ht="12.75" customHeight="1">
      <c r="A1037" s="903"/>
      <c r="B1037" s="450"/>
      <c r="C1037" s="485" t="s">
        <v>1671</v>
      </c>
      <c r="D1037" s="467">
        <v>67</v>
      </c>
      <c r="E1037" s="717" t="s">
        <v>1672</v>
      </c>
      <c r="F1037" s="720">
        <f t="shared" si="422"/>
        <v>0</v>
      </c>
      <c r="G1037" s="720">
        <f t="shared" si="423"/>
        <v>0</v>
      </c>
      <c r="H1037" s="720">
        <f t="shared" si="424"/>
        <v>0</v>
      </c>
      <c r="I1037" s="720">
        <f t="shared" si="424"/>
        <v>0</v>
      </c>
      <c r="J1037" s="720">
        <f t="shared" si="424"/>
        <v>0</v>
      </c>
      <c r="K1037" s="878">
        <f t="shared" si="424"/>
        <v>0</v>
      </c>
      <c r="L1037" s="879">
        <f t="shared" si="424"/>
        <v>0</v>
      </c>
      <c r="M1037" s="879">
        <f t="shared" si="424"/>
        <v>0</v>
      </c>
      <c r="N1037" s="880">
        <f t="shared" si="424"/>
        <v>0</v>
      </c>
      <c r="O1037" s="844"/>
      <c r="P1037" s="844"/>
      <c r="Q1037" s="844"/>
    </row>
    <row r="1038" spans="1:17" s="321" customFormat="1" ht="12.75">
      <c r="A1038" s="903"/>
      <c r="B1038" s="450"/>
      <c r="C1038" s="485" t="s">
        <v>1673</v>
      </c>
      <c r="D1038" s="467">
        <v>68</v>
      </c>
      <c r="E1038" s="717" t="s">
        <v>1674</v>
      </c>
      <c r="F1038" s="720">
        <f t="shared" si="422"/>
        <v>0</v>
      </c>
      <c r="G1038" s="720">
        <f t="shared" si="423"/>
        <v>13</v>
      </c>
      <c r="H1038" s="720">
        <f t="shared" si="424"/>
        <v>13</v>
      </c>
      <c r="I1038" s="720">
        <f t="shared" si="424"/>
        <v>0</v>
      </c>
      <c r="J1038" s="720">
        <f t="shared" si="424"/>
        <v>0</v>
      </c>
      <c r="K1038" s="878">
        <f t="shared" si="424"/>
        <v>0</v>
      </c>
      <c r="L1038" s="879">
        <f t="shared" si="424"/>
        <v>16</v>
      </c>
      <c r="M1038" s="879">
        <f t="shared" si="424"/>
        <v>17</v>
      </c>
      <c r="N1038" s="880">
        <f t="shared" si="424"/>
        <v>20</v>
      </c>
      <c r="O1038" s="844"/>
      <c r="P1038" s="844"/>
      <c r="Q1038" s="844"/>
    </row>
    <row r="1039" spans="1:17" s="321" customFormat="1" ht="12.75" customHeight="1">
      <c r="A1039" s="902"/>
      <c r="B1039" s="450"/>
      <c r="C1039" s="485" t="s">
        <v>1336</v>
      </c>
      <c r="D1039" s="467">
        <v>69</v>
      </c>
      <c r="E1039" s="717" t="s">
        <v>1675</v>
      </c>
      <c r="F1039" s="720">
        <f t="shared" si="422"/>
        <v>0</v>
      </c>
      <c r="G1039" s="720">
        <f t="shared" si="423"/>
        <v>0</v>
      </c>
      <c r="H1039" s="720">
        <f t="shared" si="424"/>
        <v>0</v>
      </c>
      <c r="I1039" s="720">
        <f t="shared" si="424"/>
        <v>0</v>
      </c>
      <c r="J1039" s="720">
        <f t="shared" si="424"/>
        <v>0</v>
      </c>
      <c r="K1039" s="878">
        <f t="shared" si="424"/>
        <v>0</v>
      </c>
      <c r="L1039" s="879">
        <f t="shared" si="424"/>
        <v>0</v>
      </c>
      <c r="M1039" s="879">
        <f t="shared" si="424"/>
        <v>0</v>
      </c>
      <c r="N1039" s="880">
        <f t="shared" si="424"/>
        <v>0</v>
      </c>
      <c r="O1039" s="844"/>
      <c r="P1039" s="844"/>
      <c r="Q1039" s="844"/>
    </row>
    <row r="1040" spans="1:17" s="321" customFormat="1" ht="12.75">
      <c r="A1040" s="450"/>
      <c r="B1040" s="683" t="s">
        <v>540</v>
      </c>
      <c r="C1040" s="904"/>
      <c r="D1040" s="467">
        <v>70</v>
      </c>
      <c r="E1040" s="901" t="s">
        <v>1676</v>
      </c>
      <c r="F1040" s="870">
        <f aca="true" t="shared" si="425" ref="F1040:N1040">F1041+F1042</f>
        <v>0</v>
      </c>
      <c r="G1040" s="870">
        <f t="shared" si="425"/>
        <v>724</v>
      </c>
      <c r="H1040" s="870">
        <f t="shared" si="425"/>
        <v>724</v>
      </c>
      <c r="I1040" s="870">
        <f t="shared" si="425"/>
        <v>0</v>
      </c>
      <c r="J1040" s="870">
        <f t="shared" si="425"/>
        <v>0</v>
      </c>
      <c r="K1040" s="871">
        <f t="shared" si="425"/>
        <v>0</v>
      </c>
      <c r="L1040" s="872">
        <f t="shared" si="425"/>
        <v>751</v>
      </c>
      <c r="M1040" s="872">
        <f t="shared" si="425"/>
        <v>774</v>
      </c>
      <c r="N1040" s="873">
        <f t="shared" si="425"/>
        <v>813</v>
      </c>
      <c r="O1040" s="844"/>
      <c r="P1040" s="844"/>
      <c r="Q1040" s="844"/>
    </row>
    <row r="1041" spans="1:17" s="321" customFormat="1" ht="12.75">
      <c r="A1041" s="683"/>
      <c r="B1041" s="450"/>
      <c r="C1041" s="893" t="s">
        <v>1677</v>
      </c>
      <c r="D1041" s="467">
        <v>71</v>
      </c>
      <c r="E1041" s="717" t="s">
        <v>1678</v>
      </c>
      <c r="F1041" s="720">
        <f>F88</f>
        <v>0</v>
      </c>
      <c r="G1041" s="720">
        <f>SUM(H1041:K1041)</f>
        <v>724</v>
      </c>
      <c r="H1041" s="720">
        <f aca="true" t="shared" si="426" ref="H1041:N1042">H88</f>
        <v>724</v>
      </c>
      <c r="I1041" s="720">
        <f t="shared" si="426"/>
        <v>0</v>
      </c>
      <c r="J1041" s="720">
        <f t="shared" si="426"/>
        <v>0</v>
      </c>
      <c r="K1041" s="878">
        <f t="shared" si="426"/>
        <v>0</v>
      </c>
      <c r="L1041" s="879">
        <f t="shared" si="426"/>
        <v>751</v>
      </c>
      <c r="M1041" s="879">
        <f t="shared" si="426"/>
        <v>774</v>
      </c>
      <c r="N1041" s="880">
        <f t="shared" si="426"/>
        <v>813</v>
      </c>
      <c r="O1041" s="844"/>
      <c r="P1041" s="844"/>
      <c r="Q1041" s="844"/>
    </row>
    <row r="1042" spans="1:17" s="321" customFormat="1" ht="12.75">
      <c r="A1042" s="902"/>
      <c r="B1042" s="450"/>
      <c r="C1042" s="450" t="s">
        <v>1340</v>
      </c>
      <c r="D1042" s="467">
        <v>72</v>
      </c>
      <c r="E1042" s="717" t="s">
        <v>1679</v>
      </c>
      <c r="F1042" s="720">
        <f>F89</f>
        <v>0</v>
      </c>
      <c r="G1042" s="720">
        <f>SUM(H1042:K1042)</f>
        <v>0</v>
      </c>
      <c r="H1042" s="720">
        <f t="shared" si="426"/>
        <v>0</v>
      </c>
      <c r="I1042" s="720">
        <f t="shared" si="426"/>
        <v>0</v>
      </c>
      <c r="J1042" s="720">
        <f t="shared" si="426"/>
        <v>0</v>
      </c>
      <c r="K1042" s="878">
        <f t="shared" si="426"/>
        <v>0</v>
      </c>
      <c r="L1042" s="879">
        <f t="shared" si="426"/>
        <v>0</v>
      </c>
      <c r="M1042" s="879">
        <f t="shared" si="426"/>
        <v>0</v>
      </c>
      <c r="N1042" s="880">
        <f t="shared" si="426"/>
        <v>0</v>
      </c>
      <c r="O1042" s="844"/>
      <c r="P1042" s="844"/>
      <c r="Q1042" s="844"/>
    </row>
    <row r="1043" spans="1:17" s="321" customFormat="1" ht="12.75">
      <c r="A1043" s="450"/>
      <c r="B1043" s="683" t="s">
        <v>541</v>
      </c>
      <c r="C1043" s="450"/>
      <c r="D1043" s="467">
        <v>73</v>
      </c>
      <c r="E1043" s="901" t="s">
        <v>1680</v>
      </c>
      <c r="F1043" s="870">
        <f aca="true" t="shared" si="427" ref="F1043:N1043">F1044+F1046+F1047+F1048</f>
        <v>0</v>
      </c>
      <c r="G1043" s="870">
        <f t="shared" si="427"/>
        <v>2524</v>
      </c>
      <c r="H1043" s="870">
        <f t="shared" si="427"/>
        <v>2524</v>
      </c>
      <c r="I1043" s="870">
        <f t="shared" si="427"/>
        <v>0</v>
      </c>
      <c r="J1043" s="870">
        <f t="shared" si="427"/>
        <v>0</v>
      </c>
      <c r="K1043" s="871">
        <f t="shared" si="427"/>
        <v>0</v>
      </c>
      <c r="L1043" s="872">
        <f t="shared" si="427"/>
        <v>2769</v>
      </c>
      <c r="M1043" s="872">
        <f t="shared" si="427"/>
        <v>2904</v>
      </c>
      <c r="N1043" s="873">
        <f t="shared" si="427"/>
        <v>3105</v>
      </c>
      <c r="O1043" s="844"/>
      <c r="P1043" s="844"/>
      <c r="Q1043" s="844"/>
    </row>
    <row r="1044" spans="1:17" s="321" customFormat="1" ht="12.75">
      <c r="A1044" s="683"/>
      <c r="B1044" s="450"/>
      <c r="C1044" s="485" t="s">
        <v>1681</v>
      </c>
      <c r="D1044" s="467">
        <v>74</v>
      </c>
      <c r="E1044" s="717" t="s">
        <v>1682</v>
      </c>
      <c r="F1044" s="720">
        <f>F91</f>
        <v>0</v>
      </c>
      <c r="G1044" s="720">
        <f>SUM(H1044:K1044)</f>
        <v>2439</v>
      </c>
      <c r="H1044" s="720">
        <f aca="true" t="shared" si="428" ref="H1044:N1048">H91</f>
        <v>2439</v>
      </c>
      <c r="I1044" s="720">
        <f t="shared" si="428"/>
        <v>0</v>
      </c>
      <c r="J1044" s="720">
        <f t="shared" si="428"/>
        <v>0</v>
      </c>
      <c r="K1044" s="878">
        <f t="shared" si="428"/>
        <v>0</v>
      </c>
      <c r="L1044" s="879">
        <f t="shared" si="428"/>
        <v>2658</v>
      </c>
      <c r="M1044" s="879">
        <f t="shared" si="428"/>
        <v>2790</v>
      </c>
      <c r="N1044" s="880">
        <f t="shared" si="428"/>
        <v>2985</v>
      </c>
      <c r="O1044" s="844"/>
      <c r="P1044" s="844"/>
      <c r="Q1044" s="844"/>
    </row>
    <row r="1045" spans="1:17" s="321" customFormat="1" ht="12.75">
      <c r="A1045" s="683"/>
      <c r="B1045" s="450"/>
      <c r="C1045" s="485" t="s">
        <v>1683</v>
      </c>
      <c r="D1045" s="467"/>
      <c r="E1045" s="717" t="s">
        <v>1684</v>
      </c>
      <c r="F1045" s="720">
        <f>F92</f>
        <v>0</v>
      </c>
      <c r="G1045" s="720">
        <f>SUM(H1045:K1045)</f>
        <v>0</v>
      </c>
      <c r="H1045" s="720">
        <f t="shared" si="428"/>
        <v>0</v>
      </c>
      <c r="I1045" s="720">
        <f t="shared" si="428"/>
        <v>0</v>
      </c>
      <c r="J1045" s="720">
        <f t="shared" si="428"/>
        <v>0</v>
      </c>
      <c r="K1045" s="878">
        <f t="shared" si="428"/>
        <v>0</v>
      </c>
      <c r="L1045" s="879">
        <f t="shared" si="428"/>
        <v>0</v>
      </c>
      <c r="M1045" s="879">
        <f t="shared" si="428"/>
        <v>0</v>
      </c>
      <c r="N1045" s="880">
        <f t="shared" si="428"/>
        <v>0</v>
      </c>
      <c r="O1045" s="844"/>
      <c r="P1045" s="844"/>
      <c r="Q1045" s="844"/>
    </row>
    <row r="1046" spans="1:17" s="321" customFormat="1" ht="12.75" customHeight="1">
      <c r="A1046" s="683"/>
      <c r="B1046" s="450"/>
      <c r="C1046" s="905" t="s">
        <v>1685</v>
      </c>
      <c r="D1046" s="467">
        <v>75</v>
      </c>
      <c r="E1046" s="717" t="s">
        <v>1686</v>
      </c>
      <c r="F1046" s="720">
        <f>F93</f>
        <v>0</v>
      </c>
      <c r="G1046" s="720">
        <f>SUM(H1046:K1046)</f>
        <v>0</v>
      </c>
      <c r="H1046" s="720">
        <f t="shared" si="428"/>
        <v>0</v>
      </c>
      <c r="I1046" s="720">
        <f t="shared" si="428"/>
        <v>0</v>
      </c>
      <c r="J1046" s="720">
        <f t="shared" si="428"/>
        <v>0</v>
      </c>
      <c r="K1046" s="878">
        <f t="shared" si="428"/>
        <v>0</v>
      </c>
      <c r="L1046" s="879">
        <f t="shared" si="428"/>
        <v>1</v>
      </c>
      <c r="M1046" s="879">
        <f t="shared" si="428"/>
        <v>1</v>
      </c>
      <c r="N1046" s="880">
        <f t="shared" si="428"/>
        <v>1</v>
      </c>
      <c r="O1046" s="844"/>
      <c r="P1046" s="844"/>
      <c r="Q1046" s="844"/>
    </row>
    <row r="1047" spans="1:17" s="321" customFormat="1" ht="12.75" customHeight="1">
      <c r="A1047" s="906"/>
      <c r="B1047" s="450"/>
      <c r="C1047" s="490" t="s">
        <v>1687</v>
      </c>
      <c r="D1047" s="467">
        <v>76</v>
      </c>
      <c r="E1047" s="717" t="s">
        <v>1688</v>
      </c>
      <c r="F1047" s="720">
        <f>F94</f>
        <v>0</v>
      </c>
      <c r="G1047" s="720">
        <f>SUM(H1047:K1047)</f>
        <v>0</v>
      </c>
      <c r="H1047" s="720">
        <f t="shared" si="428"/>
        <v>0</v>
      </c>
      <c r="I1047" s="720">
        <f t="shared" si="428"/>
        <v>0</v>
      </c>
      <c r="J1047" s="720">
        <f t="shared" si="428"/>
        <v>0</v>
      </c>
      <c r="K1047" s="878">
        <f t="shared" si="428"/>
        <v>0</v>
      </c>
      <c r="L1047" s="879">
        <f t="shared" si="428"/>
        <v>0</v>
      </c>
      <c r="M1047" s="879">
        <f t="shared" si="428"/>
        <v>0</v>
      </c>
      <c r="N1047" s="880">
        <f t="shared" si="428"/>
        <v>0</v>
      </c>
      <c r="O1047" s="844"/>
      <c r="P1047" s="844"/>
      <c r="Q1047" s="844"/>
    </row>
    <row r="1048" spans="1:17" s="321" customFormat="1" ht="12.75">
      <c r="A1048" s="683"/>
      <c r="B1048" s="450"/>
      <c r="C1048" s="450" t="s">
        <v>1344</v>
      </c>
      <c r="D1048" s="467">
        <v>77</v>
      </c>
      <c r="E1048" s="717" t="s">
        <v>1689</v>
      </c>
      <c r="F1048" s="720">
        <f>F95</f>
        <v>0</v>
      </c>
      <c r="G1048" s="720">
        <f>SUM(H1048:K1048)</f>
        <v>85</v>
      </c>
      <c r="H1048" s="720">
        <f t="shared" si="428"/>
        <v>85</v>
      </c>
      <c r="I1048" s="720">
        <f t="shared" si="428"/>
        <v>0</v>
      </c>
      <c r="J1048" s="720">
        <f t="shared" si="428"/>
        <v>0</v>
      </c>
      <c r="K1048" s="878">
        <f t="shared" si="428"/>
        <v>0</v>
      </c>
      <c r="L1048" s="879">
        <f t="shared" si="428"/>
        <v>110</v>
      </c>
      <c r="M1048" s="879">
        <f t="shared" si="428"/>
        <v>113</v>
      </c>
      <c r="N1048" s="880">
        <f t="shared" si="428"/>
        <v>119</v>
      </c>
      <c r="O1048" s="844"/>
      <c r="P1048" s="844"/>
      <c r="Q1048" s="844"/>
    </row>
    <row r="1049" spans="1:17" s="321" customFormat="1" ht="12.75" customHeight="1">
      <c r="A1049" s="450"/>
      <c r="B1049" s="907" t="s">
        <v>542</v>
      </c>
      <c r="C1049" s="907"/>
      <c r="D1049" s="467">
        <v>78</v>
      </c>
      <c r="E1049" s="901" t="s">
        <v>1690</v>
      </c>
      <c r="F1049" s="870">
        <f aca="true" t="shared" si="429" ref="F1049:N1049">F1050+F1051+F1052+F1053+F1054</f>
        <v>0</v>
      </c>
      <c r="G1049" s="870">
        <f t="shared" si="429"/>
        <v>2390</v>
      </c>
      <c r="H1049" s="870">
        <f t="shared" si="429"/>
        <v>2390</v>
      </c>
      <c r="I1049" s="870">
        <f t="shared" si="429"/>
        <v>0</v>
      </c>
      <c r="J1049" s="870">
        <f t="shared" si="429"/>
        <v>0</v>
      </c>
      <c r="K1049" s="871">
        <f t="shared" si="429"/>
        <v>0</v>
      </c>
      <c r="L1049" s="872">
        <f t="shared" si="429"/>
        <v>2955</v>
      </c>
      <c r="M1049" s="872">
        <f t="shared" si="429"/>
        <v>3100</v>
      </c>
      <c r="N1049" s="873">
        <f t="shared" si="429"/>
        <v>3317</v>
      </c>
      <c r="O1049" s="844"/>
      <c r="P1049" s="844"/>
      <c r="Q1049" s="844"/>
    </row>
    <row r="1050" spans="1:17" s="321" customFormat="1" ht="12.75">
      <c r="A1050" s="683"/>
      <c r="B1050" s="450"/>
      <c r="C1050" s="908" t="s">
        <v>1691</v>
      </c>
      <c r="D1050" s="467">
        <v>79</v>
      </c>
      <c r="E1050" s="717" t="s">
        <v>1692</v>
      </c>
      <c r="F1050" s="720">
        <f>F97</f>
        <v>0</v>
      </c>
      <c r="G1050" s="720">
        <f>SUM(H1050:K1050)</f>
        <v>0</v>
      </c>
      <c r="H1050" s="720">
        <f aca="true" t="shared" si="430" ref="H1050:N1052">H97</f>
        <v>0</v>
      </c>
      <c r="I1050" s="720">
        <f t="shared" si="430"/>
        <v>0</v>
      </c>
      <c r="J1050" s="720">
        <f t="shared" si="430"/>
        <v>0</v>
      </c>
      <c r="K1050" s="878">
        <f t="shared" si="430"/>
        <v>0</v>
      </c>
      <c r="L1050" s="879">
        <f t="shared" si="430"/>
        <v>0</v>
      </c>
      <c r="M1050" s="879">
        <f t="shared" si="430"/>
        <v>0</v>
      </c>
      <c r="N1050" s="880">
        <f t="shared" si="430"/>
        <v>0</v>
      </c>
      <c r="O1050" s="844"/>
      <c r="P1050" s="844"/>
      <c r="Q1050" s="844"/>
    </row>
    <row r="1051" spans="1:17" s="321" customFormat="1" ht="12.75">
      <c r="A1051" s="683"/>
      <c r="B1051" s="450"/>
      <c r="C1051" s="485" t="s">
        <v>1693</v>
      </c>
      <c r="D1051" s="467">
        <v>80</v>
      </c>
      <c r="E1051" s="717" t="s">
        <v>1694</v>
      </c>
      <c r="F1051" s="720">
        <f>F98</f>
        <v>0</v>
      </c>
      <c r="G1051" s="720">
        <f>SUM(H1051:K1051)</f>
        <v>90</v>
      </c>
      <c r="H1051" s="720">
        <f t="shared" si="430"/>
        <v>90</v>
      </c>
      <c r="I1051" s="720">
        <f t="shared" si="430"/>
        <v>0</v>
      </c>
      <c r="J1051" s="720">
        <f t="shared" si="430"/>
        <v>0</v>
      </c>
      <c r="K1051" s="878">
        <f t="shared" si="430"/>
        <v>0</v>
      </c>
      <c r="L1051" s="879">
        <f t="shared" si="430"/>
        <v>120</v>
      </c>
      <c r="M1051" s="879">
        <f t="shared" si="430"/>
        <v>126</v>
      </c>
      <c r="N1051" s="880">
        <f t="shared" si="430"/>
        <v>135</v>
      </c>
      <c r="O1051" s="844"/>
      <c r="P1051" s="844"/>
      <c r="Q1051" s="844"/>
    </row>
    <row r="1052" spans="1:17" s="321" customFormat="1" ht="12.75">
      <c r="A1052" s="683"/>
      <c r="B1052" s="693" t="s">
        <v>1695</v>
      </c>
      <c r="C1052" s="693"/>
      <c r="D1052" s="467">
        <v>81</v>
      </c>
      <c r="E1052" s="694" t="s">
        <v>1696</v>
      </c>
      <c r="F1052" s="695">
        <f>F99</f>
        <v>0</v>
      </c>
      <c r="G1052" s="720">
        <f>SUM(H1052:K1052)</f>
        <v>2200</v>
      </c>
      <c r="H1052" s="720">
        <f t="shared" si="430"/>
        <v>2200</v>
      </c>
      <c r="I1052" s="720">
        <f t="shared" si="430"/>
        <v>0</v>
      </c>
      <c r="J1052" s="720">
        <f t="shared" si="430"/>
        <v>0</v>
      </c>
      <c r="K1052" s="878">
        <f t="shared" si="430"/>
        <v>0</v>
      </c>
      <c r="L1052" s="879">
        <f t="shared" si="430"/>
        <v>2725</v>
      </c>
      <c r="M1052" s="879">
        <f t="shared" si="430"/>
        <v>2860</v>
      </c>
      <c r="N1052" s="880">
        <f t="shared" si="430"/>
        <v>3060</v>
      </c>
      <c r="O1052" s="844"/>
      <c r="P1052" s="844"/>
      <c r="Q1052" s="844"/>
    </row>
    <row r="1053" spans="1:17" s="321" customFormat="1" ht="12.75" customHeight="1">
      <c r="A1053" s="683"/>
      <c r="B1053" s="450"/>
      <c r="C1053" s="909" t="s">
        <v>1701</v>
      </c>
      <c r="D1053" s="467">
        <v>82</v>
      </c>
      <c r="E1053" s="892" t="s">
        <v>1702</v>
      </c>
      <c r="F1053" s="877">
        <f>F102</f>
        <v>0</v>
      </c>
      <c r="G1053" s="720">
        <f>SUM(H1053:K1053)</f>
        <v>0</v>
      </c>
      <c r="H1053" s="720">
        <f aca="true" t="shared" si="431" ref="H1053:N1053">H102</f>
        <v>0</v>
      </c>
      <c r="I1053" s="720">
        <f t="shared" si="431"/>
        <v>0</v>
      </c>
      <c r="J1053" s="720">
        <f t="shared" si="431"/>
        <v>0</v>
      </c>
      <c r="K1053" s="878">
        <f t="shared" si="431"/>
        <v>0</v>
      </c>
      <c r="L1053" s="879">
        <f t="shared" si="431"/>
        <v>0</v>
      </c>
      <c r="M1053" s="879">
        <f t="shared" si="431"/>
        <v>0</v>
      </c>
      <c r="N1053" s="880">
        <f t="shared" si="431"/>
        <v>0</v>
      </c>
      <c r="O1053" s="844"/>
      <c r="P1053" s="844"/>
      <c r="Q1053" s="844"/>
    </row>
    <row r="1054" spans="1:17" s="321" customFormat="1" ht="12.75" customHeight="1">
      <c r="A1054" s="683"/>
      <c r="B1054" s="450"/>
      <c r="C1054" s="485" t="s">
        <v>1348</v>
      </c>
      <c r="D1054" s="467">
        <v>83</v>
      </c>
      <c r="E1054" s="717" t="s">
        <v>1705</v>
      </c>
      <c r="F1054" s="720">
        <f>F104</f>
        <v>0</v>
      </c>
      <c r="G1054" s="720">
        <f>SUM(H1054:K1054)</f>
        <v>100</v>
      </c>
      <c r="H1054" s="720">
        <f aca="true" t="shared" si="432" ref="H1054:N1054">H104</f>
        <v>100</v>
      </c>
      <c r="I1054" s="720">
        <f t="shared" si="432"/>
        <v>0</v>
      </c>
      <c r="J1054" s="720">
        <f t="shared" si="432"/>
        <v>0</v>
      </c>
      <c r="K1054" s="878">
        <f t="shared" si="432"/>
        <v>0</v>
      </c>
      <c r="L1054" s="879">
        <f t="shared" si="432"/>
        <v>110</v>
      </c>
      <c r="M1054" s="879">
        <f t="shared" si="432"/>
        <v>114</v>
      </c>
      <c r="N1054" s="880">
        <f t="shared" si="432"/>
        <v>122</v>
      </c>
      <c r="O1054" s="844"/>
      <c r="P1054" s="844"/>
      <c r="Q1054" s="844"/>
    </row>
    <row r="1055" spans="1:17" s="321" customFormat="1" ht="12.75">
      <c r="A1055" s="450"/>
      <c r="B1055" s="683" t="s">
        <v>543</v>
      </c>
      <c r="C1055" s="450"/>
      <c r="D1055" s="467">
        <v>84</v>
      </c>
      <c r="E1055" s="901" t="s">
        <v>1707</v>
      </c>
      <c r="F1055" s="870">
        <f aca="true" t="shared" si="433" ref="F1055:N1055">F1056+F1057+F1058</f>
        <v>0</v>
      </c>
      <c r="G1055" s="870">
        <f t="shared" si="433"/>
        <v>-9862</v>
      </c>
      <c r="H1055" s="870">
        <f t="shared" si="433"/>
        <v>-9862</v>
      </c>
      <c r="I1055" s="870">
        <f t="shared" si="433"/>
        <v>0</v>
      </c>
      <c r="J1055" s="870">
        <f t="shared" si="433"/>
        <v>0</v>
      </c>
      <c r="K1055" s="871">
        <f t="shared" si="433"/>
        <v>0</v>
      </c>
      <c r="L1055" s="872">
        <f t="shared" si="433"/>
        <v>-18235</v>
      </c>
      <c r="M1055" s="872">
        <f t="shared" si="433"/>
        <v>-17955</v>
      </c>
      <c r="N1055" s="873">
        <f t="shared" si="433"/>
        <v>-19433</v>
      </c>
      <c r="O1055" s="844"/>
      <c r="P1055" s="844"/>
      <c r="Q1055" s="844"/>
    </row>
    <row r="1056" spans="1:17" s="321" customFormat="1" ht="12.75">
      <c r="A1056" s="683"/>
      <c r="B1056" s="450"/>
      <c r="C1056" s="485" t="s">
        <v>1708</v>
      </c>
      <c r="D1056" s="467">
        <v>85</v>
      </c>
      <c r="E1056" s="717" t="s">
        <v>1709</v>
      </c>
      <c r="F1056" s="720">
        <f>F106</f>
        <v>0</v>
      </c>
      <c r="G1056" s="720">
        <f>SUM(H1056:K1056)</f>
        <v>0</v>
      </c>
      <c r="H1056" s="720">
        <f aca="true" t="shared" si="434" ref="H1056:N1057">H106</f>
        <v>0</v>
      </c>
      <c r="I1056" s="720">
        <f t="shared" si="434"/>
        <v>0</v>
      </c>
      <c r="J1056" s="720">
        <f t="shared" si="434"/>
        <v>0</v>
      </c>
      <c r="K1056" s="878">
        <f t="shared" si="434"/>
        <v>0</v>
      </c>
      <c r="L1056" s="879">
        <f t="shared" si="434"/>
        <v>0</v>
      </c>
      <c r="M1056" s="879">
        <f t="shared" si="434"/>
        <v>0</v>
      </c>
      <c r="N1056" s="880">
        <f t="shared" si="434"/>
        <v>0</v>
      </c>
      <c r="O1056" s="844"/>
      <c r="P1056" s="844"/>
      <c r="Q1056" s="844"/>
    </row>
    <row r="1057" spans="1:17" s="321" customFormat="1" ht="25.5">
      <c r="A1057" s="683"/>
      <c r="B1057" s="450"/>
      <c r="C1057" s="910" t="s">
        <v>1354</v>
      </c>
      <c r="D1057" s="467">
        <v>86</v>
      </c>
      <c r="E1057" s="911" t="s">
        <v>1710</v>
      </c>
      <c r="F1057" s="912">
        <f>F107</f>
        <v>0</v>
      </c>
      <c r="G1057" s="913">
        <f>SUM(H1057:K1057)</f>
        <v>-9862</v>
      </c>
      <c r="H1057" s="913">
        <f t="shared" si="434"/>
        <v>-9862</v>
      </c>
      <c r="I1057" s="913">
        <f t="shared" si="434"/>
        <v>0</v>
      </c>
      <c r="J1057" s="913">
        <f t="shared" si="434"/>
        <v>0</v>
      </c>
      <c r="K1057" s="914">
        <f t="shared" si="434"/>
        <v>0</v>
      </c>
      <c r="L1057" s="915">
        <f t="shared" si="434"/>
        <v>-18235</v>
      </c>
      <c r="M1057" s="915">
        <f t="shared" si="434"/>
        <v>-17955</v>
      </c>
      <c r="N1057" s="916">
        <f t="shared" si="434"/>
        <v>-19433</v>
      </c>
      <c r="O1057" s="844"/>
      <c r="P1057" s="844"/>
      <c r="Q1057" s="844"/>
    </row>
    <row r="1058" spans="1:17" s="321" customFormat="1" ht="20.25" customHeight="1">
      <c r="A1058" s="683"/>
      <c r="B1058" s="450"/>
      <c r="C1058" s="450" t="s">
        <v>1358</v>
      </c>
      <c r="D1058" s="467">
        <v>87</v>
      </c>
      <c r="E1058" s="717" t="s">
        <v>1714</v>
      </c>
      <c r="F1058" s="720">
        <f>F110</f>
        <v>0</v>
      </c>
      <c r="G1058" s="720">
        <f>SUM(H1058:K1058)</f>
        <v>0</v>
      </c>
      <c r="H1058" s="720">
        <f aca="true" t="shared" si="435" ref="H1058:N1058">H110</f>
        <v>0</v>
      </c>
      <c r="I1058" s="720">
        <f t="shared" si="435"/>
        <v>0</v>
      </c>
      <c r="J1058" s="720">
        <f t="shared" si="435"/>
        <v>0</v>
      </c>
      <c r="K1058" s="878">
        <f t="shared" si="435"/>
        <v>0</v>
      </c>
      <c r="L1058" s="879">
        <f t="shared" si="435"/>
        <v>0</v>
      </c>
      <c r="M1058" s="879">
        <f t="shared" si="435"/>
        <v>0</v>
      </c>
      <c r="N1058" s="880">
        <f t="shared" si="435"/>
        <v>0</v>
      </c>
      <c r="O1058" s="844"/>
      <c r="P1058" s="844"/>
      <c r="Q1058" s="844"/>
    </row>
    <row r="1059" spans="1:17" s="321" customFormat="1" ht="12.75">
      <c r="A1059" s="683" t="s">
        <v>1726</v>
      </c>
      <c r="B1059" s="893"/>
      <c r="C1059" s="917"/>
      <c r="D1059" s="467">
        <v>88</v>
      </c>
      <c r="E1059" s="901" t="s">
        <v>1727</v>
      </c>
      <c r="F1059" s="870">
        <f aca="true" t="shared" si="436" ref="F1059:N1059">F1060</f>
        <v>0</v>
      </c>
      <c r="G1059" s="870">
        <f t="shared" si="436"/>
        <v>0</v>
      </c>
      <c r="H1059" s="870">
        <f t="shared" si="436"/>
        <v>0</v>
      </c>
      <c r="I1059" s="870">
        <f t="shared" si="436"/>
        <v>0</v>
      </c>
      <c r="J1059" s="870">
        <f t="shared" si="436"/>
        <v>0</v>
      </c>
      <c r="K1059" s="871">
        <f t="shared" si="436"/>
        <v>0</v>
      </c>
      <c r="L1059" s="872">
        <f t="shared" si="436"/>
        <v>0</v>
      </c>
      <c r="M1059" s="872">
        <f t="shared" si="436"/>
        <v>0</v>
      </c>
      <c r="N1059" s="873">
        <f t="shared" si="436"/>
        <v>0</v>
      </c>
      <c r="O1059" s="844"/>
      <c r="P1059" s="844"/>
      <c r="Q1059" s="844"/>
    </row>
    <row r="1060" spans="1:17" s="321" customFormat="1" ht="24" customHeight="1">
      <c r="A1060" s="450"/>
      <c r="B1060" s="907" t="s">
        <v>544</v>
      </c>
      <c r="C1060" s="907"/>
      <c r="D1060" s="467">
        <v>89</v>
      </c>
      <c r="E1060" s="901" t="s">
        <v>1729</v>
      </c>
      <c r="F1060" s="870">
        <f aca="true" t="shared" si="437" ref="F1060:N1060">F1061+F1062+F1065</f>
        <v>0</v>
      </c>
      <c r="G1060" s="870">
        <f t="shared" si="437"/>
        <v>0</v>
      </c>
      <c r="H1060" s="870">
        <f t="shared" si="437"/>
        <v>0</v>
      </c>
      <c r="I1060" s="870">
        <f t="shared" si="437"/>
        <v>0</v>
      </c>
      <c r="J1060" s="870">
        <f t="shared" si="437"/>
        <v>0</v>
      </c>
      <c r="K1060" s="871">
        <f t="shared" si="437"/>
        <v>0</v>
      </c>
      <c r="L1060" s="872">
        <f t="shared" si="437"/>
        <v>0</v>
      </c>
      <c r="M1060" s="872">
        <f t="shared" si="437"/>
        <v>0</v>
      </c>
      <c r="N1060" s="873">
        <f t="shared" si="437"/>
        <v>0</v>
      </c>
      <c r="O1060" s="844"/>
      <c r="P1060" s="844"/>
      <c r="Q1060" s="844"/>
    </row>
    <row r="1061" spans="1:17" s="321" customFormat="1" ht="22.5" customHeight="1">
      <c r="A1061" s="683"/>
      <c r="B1061" s="450"/>
      <c r="C1061" s="490" t="s">
        <v>1730</v>
      </c>
      <c r="D1061" s="467">
        <v>90</v>
      </c>
      <c r="E1061" s="717" t="s">
        <v>1731</v>
      </c>
      <c r="F1061" s="720">
        <f>F120</f>
        <v>0</v>
      </c>
      <c r="G1061" s="720">
        <f>SUM(H1061:K1061)</f>
        <v>0</v>
      </c>
      <c r="H1061" s="918">
        <f aca="true" t="shared" si="438" ref="H1061:N1064">H120</f>
        <v>0</v>
      </c>
      <c r="I1061" s="918">
        <f t="shared" si="438"/>
        <v>0</v>
      </c>
      <c r="J1061" s="918">
        <f t="shared" si="438"/>
        <v>0</v>
      </c>
      <c r="K1061" s="919">
        <f t="shared" si="438"/>
        <v>0</v>
      </c>
      <c r="L1061" s="920">
        <f t="shared" si="438"/>
        <v>0</v>
      </c>
      <c r="M1061" s="920">
        <f t="shared" si="438"/>
        <v>0</v>
      </c>
      <c r="N1061" s="921">
        <f t="shared" si="438"/>
        <v>0</v>
      </c>
      <c r="O1061" s="844"/>
      <c r="P1061" s="844"/>
      <c r="Q1061" s="844"/>
    </row>
    <row r="1062" spans="1:17" s="321" customFormat="1" ht="12.75">
      <c r="A1062" s="683"/>
      <c r="B1062" s="450"/>
      <c r="C1062" s="450" t="s">
        <v>1732</v>
      </c>
      <c r="D1062" s="467">
        <v>91</v>
      </c>
      <c r="E1062" s="717" t="s">
        <v>1733</v>
      </c>
      <c r="F1062" s="720">
        <f>F121</f>
        <v>0</v>
      </c>
      <c r="G1062" s="720">
        <f>SUM(H1062:K1062)</f>
        <v>0</v>
      </c>
      <c r="H1062" s="918">
        <f t="shared" si="438"/>
        <v>0</v>
      </c>
      <c r="I1062" s="918">
        <f t="shared" si="438"/>
        <v>0</v>
      </c>
      <c r="J1062" s="918">
        <f t="shared" si="438"/>
        <v>0</v>
      </c>
      <c r="K1062" s="919">
        <f t="shared" si="438"/>
        <v>0</v>
      </c>
      <c r="L1062" s="920">
        <f t="shared" si="438"/>
        <v>0</v>
      </c>
      <c r="M1062" s="920">
        <f t="shared" si="438"/>
        <v>0</v>
      </c>
      <c r="N1062" s="921">
        <f t="shared" si="438"/>
        <v>0</v>
      </c>
      <c r="O1062" s="844"/>
      <c r="P1062" s="844"/>
      <c r="Q1062" s="844"/>
    </row>
    <row r="1063" spans="1:17" s="321" customFormat="1" ht="12.75" customHeight="1">
      <c r="A1063" s="683"/>
      <c r="B1063" s="450"/>
      <c r="C1063" s="450" t="s">
        <v>545</v>
      </c>
      <c r="D1063" s="467">
        <v>92</v>
      </c>
      <c r="E1063" s="717" t="s">
        <v>1735</v>
      </c>
      <c r="F1063" s="720" t="str">
        <f>F122</f>
        <v>x</v>
      </c>
      <c r="G1063" s="720">
        <f>SUM(H1063:K1063)</f>
        <v>0</v>
      </c>
      <c r="H1063" s="918" t="str">
        <f t="shared" si="438"/>
        <v>x</v>
      </c>
      <c r="I1063" s="918" t="str">
        <f t="shared" si="438"/>
        <v>x</v>
      </c>
      <c r="J1063" s="918" t="str">
        <f t="shared" si="438"/>
        <v>x</v>
      </c>
      <c r="K1063" s="919" t="str">
        <f t="shared" si="438"/>
        <v>x</v>
      </c>
      <c r="L1063" s="920" t="str">
        <f t="shared" si="438"/>
        <v>x</v>
      </c>
      <c r="M1063" s="920" t="str">
        <f t="shared" si="438"/>
        <v>x</v>
      </c>
      <c r="N1063" s="921" t="str">
        <f t="shared" si="438"/>
        <v>x</v>
      </c>
      <c r="O1063" s="844"/>
      <c r="P1063" s="844"/>
      <c r="Q1063" s="844"/>
    </row>
    <row r="1064" spans="1:17" s="321" customFormat="1" ht="12.75">
      <c r="A1064" s="683"/>
      <c r="B1064" s="922" t="s">
        <v>546</v>
      </c>
      <c r="C1064" s="923"/>
      <c r="D1064" s="467">
        <v>93</v>
      </c>
      <c r="E1064" s="924" t="s">
        <v>1738</v>
      </c>
      <c r="F1064" s="925" t="str">
        <f>F123</f>
        <v>x</v>
      </c>
      <c r="G1064" s="720">
        <f>SUM(H1064:K1064)</f>
        <v>0</v>
      </c>
      <c r="H1064" s="918" t="str">
        <f t="shared" si="438"/>
        <v>x</v>
      </c>
      <c r="I1064" s="918" t="str">
        <f t="shared" si="438"/>
        <v>x</v>
      </c>
      <c r="J1064" s="918" t="str">
        <f t="shared" si="438"/>
        <v>x</v>
      </c>
      <c r="K1064" s="919" t="str">
        <f t="shared" si="438"/>
        <v>x</v>
      </c>
      <c r="L1064" s="920" t="str">
        <f t="shared" si="438"/>
        <v>x</v>
      </c>
      <c r="M1064" s="920" t="str">
        <f t="shared" si="438"/>
        <v>x</v>
      </c>
      <c r="N1064" s="921" t="str">
        <f t="shared" si="438"/>
        <v>x</v>
      </c>
      <c r="O1064" s="844"/>
      <c r="P1064" s="844"/>
      <c r="Q1064" s="844"/>
    </row>
    <row r="1065" spans="1:17" s="321" customFormat="1" ht="12.75">
      <c r="A1065" s="683"/>
      <c r="B1065" s="450"/>
      <c r="C1065" s="450" t="s">
        <v>1745</v>
      </c>
      <c r="D1065" s="467">
        <v>94</v>
      </c>
      <c r="E1065" s="717" t="s">
        <v>1746</v>
      </c>
      <c r="F1065" s="720">
        <f>F127</f>
        <v>0</v>
      </c>
      <c r="G1065" s="720">
        <f>SUM(H1065:K1065)</f>
        <v>0</v>
      </c>
      <c r="H1065" s="918">
        <f aca="true" t="shared" si="439" ref="H1065:N1065">H127</f>
        <v>0</v>
      </c>
      <c r="I1065" s="918">
        <f t="shared" si="439"/>
        <v>0</v>
      </c>
      <c r="J1065" s="918">
        <f t="shared" si="439"/>
        <v>0</v>
      </c>
      <c r="K1065" s="919">
        <f t="shared" si="439"/>
        <v>0</v>
      </c>
      <c r="L1065" s="920">
        <f t="shared" si="439"/>
        <v>0</v>
      </c>
      <c r="M1065" s="920">
        <f t="shared" si="439"/>
        <v>0</v>
      </c>
      <c r="N1065" s="921">
        <f t="shared" si="439"/>
        <v>0</v>
      </c>
      <c r="O1065" s="844"/>
      <c r="P1065" s="844"/>
      <c r="Q1065" s="844"/>
    </row>
    <row r="1066" spans="1:17" s="321" customFormat="1" ht="12.75">
      <c r="A1066" s="644" t="s">
        <v>1747</v>
      </c>
      <c r="B1066" s="450"/>
      <c r="C1066" s="450"/>
      <c r="D1066" s="467">
        <v>95</v>
      </c>
      <c r="E1066" s="901" t="s">
        <v>1748</v>
      </c>
      <c r="F1066" s="870">
        <f aca="true" t="shared" si="440" ref="F1066:N1066">F1067</f>
        <v>0</v>
      </c>
      <c r="G1066" s="870">
        <f t="shared" si="440"/>
        <v>1910</v>
      </c>
      <c r="H1066" s="870">
        <f t="shared" si="440"/>
        <v>1910</v>
      </c>
      <c r="I1066" s="870">
        <f t="shared" si="440"/>
        <v>0</v>
      </c>
      <c r="J1066" s="870">
        <f t="shared" si="440"/>
        <v>0</v>
      </c>
      <c r="K1066" s="871">
        <f t="shared" si="440"/>
        <v>0</v>
      </c>
      <c r="L1066" s="872">
        <f t="shared" si="440"/>
        <v>2035</v>
      </c>
      <c r="M1066" s="872">
        <f t="shared" si="440"/>
        <v>2122</v>
      </c>
      <c r="N1066" s="873">
        <f t="shared" si="440"/>
        <v>2240</v>
      </c>
      <c r="O1066" s="844"/>
      <c r="P1066" s="844"/>
      <c r="Q1066" s="844"/>
    </row>
    <row r="1067" spans="1:17" s="321" customFormat="1" ht="25.5" customHeight="1">
      <c r="A1067" s="644" t="s">
        <v>1749</v>
      </c>
      <c r="B1067" s="450"/>
      <c r="C1067" s="490"/>
      <c r="D1067" s="467">
        <v>96</v>
      </c>
      <c r="E1067" s="901" t="s">
        <v>1750</v>
      </c>
      <c r="F1067" s="870">
        <f aca="true" t="shared" si="441" ref="F1067:N1067">F1068+F1087</f>
        <v>0</v>
      </c>
      <c r="G1067" s="870">
        <f t="shared" si="441"/>
        <v>1910</v>
      </c>
      <c r="H1067" s="870">
        <f t="shared" si="441"/>
        <v>1910</v>
      </c>
      <c r="I1067" s="870">
        <f t="shared" si="441"/>
        <v>0</v>
      </c>
      <c r="J1067" s="870">
        <f t="shared" si="441"/>
        <v>0</v>
      </c>
      <c r="K1067" s="871">
        <f t="shared" si="441"/>
        <v>0</v>
      </c>
      <c r="L1067" s="872">
        <f t="shared" si="441"/>
        <v>2035</v>
      </c>
      <c r="M1067" s="872">
        <f t="shared" si="441"/>
        <v>2122</v>
      </c>
      <c r="N1067" s="873">
        <f t="shared" si="441"/>
        <v>2240</v>
      </c>
      <c r="O1067" s="844"/>
      <c r="P1067" s="844"/>
      <c r="Q1067" s="844"/>
    </row>
    <row r="1068" spans="1:17" s="321" customFormat="1" ht="29.25" customHeight="1">
      <c r="A1068" s="706" t="s">
        <v>683</v>
      </c>
      <c r="B1068" s="707"/>
      <c r="C1068" s="708"/>
      <c r="D1068" s="467">
        <v>97</v>
      </c>
      <c r="E1068" s="901" t="s">
        <v>1751</v>
      </c>
      <c r="F1068" s="870">
        <f aca="true" t="shared" si="442" ref="F1068:N1068">F1069+F1070+F1071+F1072+F1073+F1074+F1075+F1076+F1077+F1078+F1079+F1080+F1081+F1082+F1084+F1085+F1086</f>
        <v>0</v>
      </c>
      <c r="G1068" s="870">
        <f t="shared" si="442"/>
        <v>1910</v>
      </c>
      <c r="H1068" s="870">
        <f t="shared" si="442"/>
        <v>1910</v>
      </c>
      <c r="I1068" s="870">
        <f t="shared" si="442"/>
        <v>0</v>
      </c>
      <c r="J1068" s="870">
        <f t="shared" si="442"/>
        <v>0</v>
      </c>
      <c r="K1068" s="870">
        <f t="shared" si="442"/>
        <v>0</v>
      </c>
      <c r="L1068" s="870">
        <f t="shared" si="442"/>
        <v>2035</v>
      </c>
      <c r="M1068" s="870">
        <f t="shared" si="442"/>
        <v>2122</v>
      </c>
      <c r="N1068" s="870">
        <f t="shared" si="442"/>
        <v>2240</v>
      </c>
      <c r="O1068" s="844"/>
      <c r="P1068" s="844"/>
      <c r="Q1068" s="844"/>
    </row>
    <row r="1069" spans="1:17" s="321" customFormat="1" ht="12.75">
      <c r="A1069" s="644"/>
      <c r="B1069" s="450"/>
      <c r="C1069" s="485" t="s">
        <v>41</v>
      </c>
      <c r="D1069" s="467">
        <v>98</v>
      </c>
      <c r="E1069" s="717" t="s">
        <v>42</v>
      </c>
      <c r="F1069" s="720">
        <f>F152</f>
        <v>0</v>
      </c>
      <c r="G1069" s="720">
        <f aca="true" t="shared" si="443" ref="G1069:G1081">SUM(H1069:K1069)</f>
        <v>0</v>
      </c>
      <c r="H1069" s="720">
        <f aca="true" t="shared" si="444" ref="H1069:N1070">H152</f>
        <v>0</v>
      </c>
      <c r="I1069" s="720">
        <f t="shared" si="444"/>
        <v>0</v>
      </c>
      <c r="J1069" s="720">
        <f t="shared" si="444"/>
        <v>0</v>
      </c>
      <c r="K1069" s="878">
        <f t="shared" si="444"/>
        <v>0</v>
      </c>
      <c r="L1069" s="879">
        <f t="shared" si="444"/>
        <v>0</v>
      </c>
      <c r="M1069" s="879">
        <f t="shared" si="444"/>
        <v>0</v>
      </c>
      <c r="N1069" s="880">
        <f t="shared" si="444"/>
        <v>0</v>
      </c>
      <c r="O1069" s="844"/>
      <c r="P1069" s="844"/>
      <c r="Q1069" s="844"/>
    </row>
    <row r="1070" spans="1:17" s="321" customFormat="1" ht="12.75">
      <c r="A1070" s="644"/>
      <c r="B1070" s="450"/>
      <c r="C1070" s="485" t="s">
        <v>547</v>
      </c>
      <c r="D1070" s="467">
        <v>99</v>
      </c>
      <c r="E1070" s="717" t="s">
        <v>44</v>
      </c>
      <c r="F1070" s="720">
        <f>F153</f>
        <v>0</v>
      </c>
      <c r="G1070" s="720">
        <f t="shared" si="443"/>
        <v>0</v>
      </c>
      <c r="H1070" s="720">
        <f t="shared" si="444"/>
        <v>0</v>
      </c>
      <c r="I1070" s="720">
        <f t="shared" si="444"/>
        <v>0</v>
      </c>
      <c r="J1070" s="720">
        <f t="shared" si="444"/>
        <v>0</v>
      </c>
      <c r="K1070" s="878">
        <f t="shared" si="444"/>
        <v>0</v>
      </c>
      <c r="L1070" s="879">
        <f t="shared" si="444"/>
        <v>0</v>
      </c>
      <c r="M1070" s="879">
        <f t="shared" si="444"/>
        <v>0</v>
      </c>
      <c r="N1070" s="880">
        <f t="shared" si="444"/>
        <v>0</v>
      </c>
      <c r="O1070" s="844"/>
      <c r="P1070" s="844"/>
      <c r="Q1070" s="844"/>
    </row>
    <row r="1071" spans="1:17" s="321" customFormat="1" ht="12.75" customHeight="1">
      <c r="A1071" s="644"/>
      <c r="B1071" s="450"/>
      <c r="C1071" s="485" t="s">
        <v>47</v>
      </c>
      <c r="D1071" s="467">
        <v>100</v>
      </c>
      <c r="E1071" s="717" t="s">
        <v>48</v>
      </c>
      <c r="F1071" s="720">
        <f>F155</f>
        <v>0</v>
      </c>
      <c r="G1071" s="720">
        <f t="shared" si="443"/>
        <v>0</v>
      </c>
      <c r="H1071" s="720">
        <f aca="true" t="shared" si="445" ref="H1071:N1073">H155</f>
        <v>0</v>
      </c>
      <c r="I1071" s="720">
        <f t="shared" si="445"/>
        <v>0</v>
      </c>
      <c r="J1071" s="720">
        <f t="shared" si="445"/>
        <v>0</v>
      </c>
      <c r="K1071" s="878">
        <f t="shared" si="445"/>
        <v>0</v>
      </c>
      <c r="L1071" s="879">
        <f t="shared" si="445"/>
        <v>0</v>
      </c>
      <c r="M1071" s="879">
        <f t="shared" si="445"/>
        <v>0</v>
      </c>
      <c r="N1071" s="880">
        <f t="shared" si="445"/>
        <v>0</v>
      </c>
      <c r="O1071" s="844"/>
      <c r="P1071" s="844"/>
      <c r="Q1071" s="844"/>
    </row>
    <row r="1072" spans="1:17" s="321" customFormat="1" ht="12.75">
      <c r="A1072" s="644"/>
      <c r="B1072" s="450"/>
      <c r="C1072" s="485" t="s">
        <v>49</v>
      </c>
      <c r="D1072" s="467">
        <v>101</v>
      </c>
      <c r="E1072" s="717" t="s">
        <v>50</v>
      </c>
      <c r="F1072" s="720">
        <f>F156</f>
        <v>0</v>
      </c>
      <c r="G1072" s="720">
        <f t="shared" si="443"/>
        <v>0</v>
      </c>
      <c r="H1072" s="720">
        <f t="shared" si="445"/>
        <v>0</v>
      </c>
      <c r="I1072" s="720">
        <f t="shared" si="445"/>
        <v>0</v>
      </c>
      <c r="J1072" s="720">
        <f t="shared" si="445"/>
        <v>0</v>
      </c>
      <c r="K1072" s="878">
        <f t="shared" si="445"/>
        <v>0</v>
      </c>
      <c r="L1072" s="879">
        <f t="shared" si="445"/>
        <v>0</v>
      </c>
      <c r="M1072" s="879">
        <f t="shared" si="445"/>
        <v>0</v>
      </c>
      <c r="N1072" s="880">
        <f t="shared" si="445"/>
        <v>0</v>
      </c>
      <c r="O1072" s="844"/>
      <c r="P1072" s="844"/>
      <c r="Q1072" s="844"/>
    </row>
    <row r="1073" spans="1:17" s="321" customFormat="1" ht="12.75" customHeight="1">
      <c r="A1073" s="644"/>
      <c r="B1073" s="450"/>
      <c r="C1073" s="490" t="s">
        <v>548</v>
      </c>
      <c r="D1073" s="467">
        <v>102</v>
      </c>
      <c r="E1073" s="717" t="s">
        <v>52</v>
      </c>
      <c r="F1073" s="720">
        <f>F157</f>
        <v>0</v>
      </c>
      <c r="G1073" s="720">
        <f t="shared" si="443"/>
        <v>300</v>
      </c>
      <c r="H1073" s="720">
        <f t="shared" si="445"/>
        <v>300</v>
      </c>
      <c r="I1073" s="720">
        <f t="shared" si="445"/>
        <v>0</v>
      </c>
      <c r="J1073" s="720">
        <f t="shared" si="445"/>
        <v>0</v>
      </c>
      <c r="K1073" s="878">
        <f t="shared" si="445"/>
        <v>0</v>
      </c>
      <c r="L1073" s="879">
        <f t="shared" si="445"/>
        <v>280</v>
      </c>
      <c r="M1073" s="879">
        <f t="shared" si="445"/>
        <v>280</v>
      </c>
      <c r="N1073" s="880">
        <f t="shared" si="445"/>
        <v>270</v>
      </c>
      <c r="O1073" s="844"/>
      <c r="P1073" s="844"/>
      <c r="Q1073" s="844"/>
    </row>
    <row r="1074" spans="1:17" s="321" customFormat="1" ht="12.75">
      <c r="A1074" s="644"/>
      <c r="B1074" s="450"/>
      <c r="C1074" s="485" t="s">
        <v>549</v>
      </c>
      <c r="D1074" s="467">
        <v>103</v>
      </c>
      <c r="E1074" s="717" t="s">
        <v>550</v>
      </c>
      <c r="F1074" s="720"/>
      <c r="G1074" s="720">
        <f t="shared" si="443"/>
        <v>0</v>
      </c>
      <c r="H1074" s="720"/>
      <c r="I1074" s="720"/>
      <c r="J1074" s="720"/>
      <c r="K1074" s="878"/>
      <c r="L1074" s="879"/>
      <c r="M1074" s="879"/>
      <c r="N1074" s="880"/>
      <c r="O1074" s="844"/>
      <c r="P1074" s="844"/>
      <c r="Q1074" s="844"/>
    </row>
    <row r="1075" spans="1:17" s="321" customFormat="1" ht="12.75" customHeight="1">
      <c r="A1075" s="644"/>
      <c r="B1075" s="450"/>
      <c r="C1075" s="485" t="s">
        <v>551</v>
      </c>
      <c r="D1075" s="467">
        <v>104</v>
      </c>
      <c r="E1075" s="717" t="s">
        <v>54</v>
      </c>
      <c r="F1075" s="720">
        <f>F158</f>
        <v>0</v>
      </c>
      <c r="G1075" s="720">
        <f t="shared" si="443"/>
        <v>0</v>
      </c>
      <c r="H1075" s="720">
        <f aca="true" t="shared" si="446" ref="H1075:N1076">H158</f>
        <v>0</v>
      </c>
      <c r="I1075" s="720">
        <f t="shared" si="446"/>
        <v>0</v>
      </c>
      <c r="J1075" s="720">
        <f t="shared" si="446"/>
        <v>0</v>
      </c>
      <c r="K1075" s="878">
        <f t="shared" si="446"/>
        <v>0</v>
      </c>
      <c r="L1075" s="879">
        <f t="shared" si="446"/>
        <v>0</v>
      </c>
      <c r="M1075" s="879">
        <f t="shared" si="446"/>
        <v>0</v>
      </c>
      <c r="N1075" s="880">
        <f t="shared" si="446"/>
        <v>0</v>
      </c>
      <c r="O1075" s="844"/>
      <c r="P1075" s="844"/>
      <c r="Q1075" s="844"/>
    </row>
    <row r="1076" spans="1:17" s="321" customFormat="1" ht="27" customHeight="1">
      <c r="A1076" s="644"/>
      <c r="B1076" s="450"/>
      <c r="C1076" s="905" t="s">
        <v>55</v>
      </c>
      <c r="D1076" s="467">
        <v>105</v>
      </c>
      <c r="E1076" s="717" t="s">
        <v>56</v>
      </c>
      <c r="F1076" s="720">
        <f>F159</f>
        <v>0</v>
      </c>
      <c r="G1076" s="720">
        <f t="shared" si="443"/>
        <v>0</v>
      </c>
      <c r="H1076" s="720">
        <f t="shared" si="446"/>
        <v>0</v>
      </c>
      <c r="I1076" s="720">
        <f t="shared" si="446"/>
        <v>0</v>
      </c>
      <c r="J1076" s="720">
        <f t="shared" si="446"/>
        <v>0</v>
      </c>
      <c r="K1076" s="878">
        <f t="shared" si="446"/>
        <v>0</v>
      </c>
      <c r="L1076" s="879">
        <f t="shared" si="446"/>
        <v>0</v>
      </c>
      <c r="M1076" s="879">
        <f t="shared" si="446"/>
        <v>0</v>
      </c>
      <c r="N1076" s="880">
        <f t="shared" si="446"/>
        <v>0</v>
      </c>
      <c r="O1076" s="844"/>
      <c r="P1076" s="844"/>
      <c r="Q1076" s="844"/>
    </row>
    <row r="1077" spans="1:17" s="321" customFormat="1" ht="27" customHeight="1">
      <c r="A1077" s="644"/>
      <c r="B1077" s="450"/>
      <c r="C1077" s="926" t="s">
        <v>552</v>
      </c>
      <c r="D1077" s="467">
        <v>106</v>
      </c>
      <c r="E1077" s="717" t="s">
        <v>60</v>
      </c>
      <c r="F1077" s="720">
        <f>F161</f>
        <v>0</v>
      </c>
      <c r="G1077" s="720">
        <f t="shared" si="443"/>
        <v>1610</v>
      </c>
      <c r="H1077" s="720">
        <f aca="true" t="shared" si="447" ref="H1077:N1081">H161</f>
        <v>1610</v>
      </c>
      <c r="I1077" s="720">
        <f t="shared" si="447"/>
        <v>0</v>
      </c>
      <c r="J1077" s="720">
        <f t="shared" si="447"/>
        <v>0</v>
      </c>
      <c r="K1077" s="878">
        <f t="shared" si="447"/>
        <v>0</v>
      </c>
      <c r="L1077" s="879">
        <f t="shared" si="447"/>
        <v>1755</v>
      </c>
      <c r="M1077" s="879">
        <f t="shared" si="447"/>
        <v>1842</v>
      </c>
      <c r="N1077" s="880">
        <f t="shared" si="447"/>
        <v>1970</v>
      </c>
      <c r="O1077" s="844"/>
      <c r="P1077" s="844"/>
      <c r="Q1077" s="844"/>
    </row>
    <row r="1078" spans="1:17" s="321" customFormat="1" ht="12.75" customHeight="1">
      <c r="A1078" s="644"/>
      <c r="B1078" s="450"/>
      <c r="C1078" s="485" t="s">
        <v>553</v>
      </c>
      <c r="D1078" s="467">
        <v>107</v>
      </c>
      <c r="E1078" s="717" t="s">
        <v>62</v>
      </c>
      <c r="F1078" s="720">
        <f>F162</f>
        <v>0</v>
      </c>
      <c r="G1078" s="720">
        <f t="shared" si="443"/>
        <v>0</v>
      </c>
      <c r="H1078" s="720">
        <f t="shared" si="447"/>
        <v>0</v>
      </c>
      <c r="I1078" s="720">
        <f t="shared" si="447"/>
        <v>0</v>
      </c>
      <c r="J1078" s="720">
        <f t="shared" si="447"/>
        <v>0</v>
      </c>
      <c r="K1078" s="878">
        <f t="shared" si="447"/>
        <v>0</v>
      </c>
      <c r="L1078" s="879">
        <f t="shared" si="447"/>
        <v>0</v>
      </c>
      <c r="M1078" s="879">
        <f t="shared" si="447"/>
        <v>0</v>
      </c>
      <c r="N1078" s="880">
        <f t="shared" si="447"/>
        <v>0</v>
      </c>
      <c r="O1078" s="852"/>
      <c r="P1078" s="852"/>
      <c r="Q1078" s="852"/>
    </row>
    <row r="1079" spans="1:17" s="321" customFormat="1" ht="15" customHeight="1">
      <c r="A1079" s="644"/>
      <c r="B1079" s="450"/>
      <c r="C1079" s="485" t="s">
        <v>63</v>
      </c>
      <c r="D1079" s="467">
        <v>108</v>
      </c>
      <c r="E1079" s="717" t="s">
        <v>64</v>
      </c>
      <c r="F1079" s="720">
        <f>F163</f>
        <v>0</v>
      </c>
      <c r="G1079" s="720">
        <f t="shared" si="443"/>
        <v>0</v>
      </c>
      <c r="H1079" s="720">
        <f t="shared" si="447"/>
        <v>0</v>
      </c>
      <c r="I1079" s="720">
        <f t="shared" si="447"/>
        <v>0</v>
      </c>
      <c r="J1079" s="720">
        <f t="shared" si="447"/>
        <v>0</v>
      </c>
      <c r="K1079" s="878">
        <f t="shared" si="447"/>
        <v>0</v>
      </c>
      <c r="L1079" s="879">
        <f t="shared" si="447"/>
        <v>0</v>
      </c>
      <c r="M1079" s="879">
        <f t="shared" si="447"/>
        <v>0</v>
      </c>
      <c r="N1079" s="880">
        <f t="shared" si="447"/>
        <v>0</v>
      </c>
      <c r="O1079" s="852"/>
      <c r="P1079" s="852"/>
      <c r="Q1079" s="852"/>
    </row>
    <row r="1080" spans="1:17" s="321" customFormat="1" ht="12.75" customHeight="1">
      <c r="A1080" s="644"/>
      <c r="B1080" s="450"/>
      <c r="C1080" s="490" t="s">
        <v>65</v>
      </c>
      <c r="D1080" s="467">
        <v>109</v>
      </c>
      <c r="E1080" s="717" t="s">
        <v>66</v>
      </c>
      <c r="F1080" s="720">
        <f>F164</f>
        <v>0</v>
      </c>
      <c r="G1080" s="720">
        <f t="shared" si="443"/>
        <v>0</v>
      </c>
      <c r="H1080" s="720">
        <f t="shared" si="447"/>
        <v>0</v>
      </c>
      <c r="I1080" s="720">
        <f t="shared" si="447"/>
        <v>0</v>
      </c>
      <c r="J1080" s="720">
        <f t="shared" si="447"/>
        <v>0</v>
      </c>
      <c r="K1080" s="878">
        <f t="shared" si="447"/>
        <v>0</v>
      </c>
      <c r="L1080" s="879">
        <f t="shared" si="447"/>
        <v>0</v>
      </c>
      <c r="M1080" s="879">
        <f t="shared" si="447"/>
        <v>0</v>
      </c>
      <c r="N1080" s="880">
        <f t="shared" si="447"/>
        <v>0</v>
      </c>
      <c r="O1080" s="738"/>
      <c r="P1080" s="745"/>
      <c r="Q1080" s="852"/>
    </row>
    <row r="1081" spans="1:17" s="321" customFormat="1" ht="25.5">
      <c r="A1081" s="644"/>
      <c r="B1081" s="450"/>
      <c r="C1081" s="490" t="s">
        <v>67</v>
      </c>
      <c r="D1081" s="467">
        <v>110</v>
      </c>
      <c r="E1081" s="148" t="s">
        <v>68</v>
      </c>
      <c r="F1081" s="649">
        <f>F165</f>
        <v>0</v>
      </c>
      <c r="G1081" s="720">
        <f t="shared" si="443"/>
        <v>0</v>
      </c>
      <c r="H1081" s="720">
        <f t="shared" si="447"/>
        <v>0</v>
      </c>
      <c r="I1081" s="720">
        <f t="shared" si="447"/>
        <v>0</v>
      </c>
      <c r="J1081" s="720">
        <f t="shared" si="447"/>
        <v>0</v>
      </c>
      <c r="K1081" s="878">
        <f t="shared" si="447"/>
        <v>0</v>
      </c>
      <c r="L1081" s="879">
        <f t="shared" si="447"/>
        <v>0</v>
      </c>
      <c r="M1081" s="879">
        <f t="shared" si="447"/>
        <v>0</v>
      </c>
      <c r="N1081" s="880">
        <f t="shared" si="447"/>
        <v>0</v>
      </c>
      <c r="O1081" s="852"/>
      <c r="P1081" s="852"/>
      <c r="Q1081" s="852"/>
    </row>
    <row r="1082" spans="1:17" s="321" customFormat="1" ht="12.75" customHeight="1">
      <c r="A1082" s="644"/>
      <c r="B1082" s="450"/>
      <c r="C1082" s="729" t="s">
        <v>554</v>
      </c>
      <c r="D1082" s="467">
        <v>111</v>
      </c>
      <c r="E1082" s="148" t="s">
        <v>70</v>
      </c>
      <c r="F1082" s="649">
        <f aca="true" t="shared" si="448" ref="F1082:N1082">SUM(F1083)</f>
        <v>0</v>
      </c>
      <c r="G1082" s="927">
        <f t="shared" si="448"/>
        <v>0</v>
      </c>
      <c r="H1082" s="927">
        <f t="shared" si="448"/>
        <v>0</v>
      </c>
      <c r="I1082" s="927">
        <f t="shared" si="448"/>
        <v>0</v>
      </c>
      <c r="J1082" s="927">
        <f t="shared" si="448"/>
        <v>0</v>
      </c>
      <c r="K1082" s="928">
        <f t="shared" si="448"/>
        <v>0</v>
      </c>
      <c r="L1082" s="929">
        <f t="shared" si="448"/>
        <v>0</v>
      </c>
      <c r="M1082" s="929">
        <f t="shared" si="448"/>
        <v>0</v>
      </c>
      <c r="N1082" s="893">
        <f t="shared" si="448"/>
        <v>0</v>
      </c>
      <c r="O1082" s="844"/>
      <c r="P1082" s="844"/>
      <c r="Q1082" s="844"/>
    </row>
    <row r="1083" spans="1:17" s="321" customFormat="1" ht="25.5">
      <c r="A1083" s="644"/>
      <c r="B1083" s="450"/>
      <c r="C1083" s="729" t="s">
        <v>71</v>
      </c>
      <c r="D1083" s="467">
        <v>112</v>
      </c>
      <c r="E1083" s="148" t="s">
        <v>72</v>
      </c>
      <c r="F1083" s="649">
        <f>F167</f>
        <v>0</v>
      </c>
      <c r="G1083" s="927">
        <f>SUM(H1083:K1083)</f>
        <v>0</v>
      </c>
      <c r="H1083" s="720">
        <f aca="true" t="shared" si="449" ref="H1083:N1083">H167</f>
        <v>0</v>
      </c>
      <c r="I1083" s="720">
        <f t="shared" si="449"/>
        <v>0</v>
      </c>
      <c r="J1083" s="720">
        <f t="shared" si="449"/>
        <v>0</v>
      </c>
      <c r="K1083" s="878">
        <f t="shared" si="449"/>
        <v>0</v>
      </c>
      <c r="L1083" s="879">
        <f t="shared" si="449"/>
        <v>0</v>
      </c>
      <c r="M1083" s="879">
        <f t="shared" si="449"/>
        <v>0</v>
      </c>
      <c r="N1083" s="880">
        <f t="shared" si="449"/>
        <v>0</v>
      </c>
      <c r="O1083" s="844"/>
      <c r="P1083" s="844"/>
      <c r="Q1083" s="844"/>
    </row>
    <row r="1084" spans="1:17" s="321" customFormat="1" ht="12.75">
      <c r="A1084" s="644"/>
      <c r="B1084" s="450"/>
      <c r="C1084" s="733" t="s">
        <v>675</v>
      </c>
      <c r="D1084" s="467">
        <v>113</v>
      </c>
      <c r="E1084" s="148" t="s">
        <v>77</v>
      </c>
      <c r="F1084" s="649">
        <f>F170</f>
        <v>0</v>
      </c>
      <c r="G1084" s="927">
        <f>SUM(H1084:K1084)</f>
        <v>0</v>
      </c>
      <c r="H1084" s="720">
        <f aca="true" t="shared" si="450" ref="H1084:N1084">H170</f>
        <v>0</v>
      </c>
      <c r="I1084" s="720">
        <f t="shared" si="450"/>
        <v>0</v>
      </c>
      <c r="J1084" s="720">
        <f t="shared" si="450"/>
        <v>0</v>
      </c>
      <c r="K1084" s="878">
        <f t="shared" si="450"/>
        <v>0</v>
      </c>
      <c r="L1084" s="879">
        <f t="shared" si="450"/>
        <v>0</v>
      </c>
      <c r="M1084" s="879">
        <f t="shared" si="450"/>
        <v>0</v>
      </c>
      <c r="N1084" s="880">
        <f t="shared" si="450"/>
        <v>0</v>
      </c>
      <c r="O1084" s="844"/>
      <c r="P1084" s="844"/>
      <c r="Q1084" s="844"/>
    </row>
    <row r="1085" spans="1:17" s="321" customFormat="1" ht="12.75">
      <c r="A1085" s="644"/>
      <c r="B1085" s="450"/>
      <c r="C1085" s="709" t="s">
        <v>92</v>
      </c>
      <c r="D1085" s="467">
        <v>114</v>
      </c>
      <c r="E1085" s="148" t="s">
        <v>93</v>
      </c>
      <c r="F1085" s="649">
        <f>F177</f>
        <v>0</v>
      </c>
      <c r="G1085" s="927">
        <f>SUM(H1085:K1085)</f>
        <v>0</v>
      </c>
      <c r="H1085" s="720">
        <f aca="true" t="shared" si="451" ref="H1085:N1085">H177</f>
        <v>0</v>
      </c>
      <c r="I1085" s="720">
        <f t="shared" si="451"/>
        <v>0</v>
      </c>
      <c r="J1085" s="720">
        <f t="shared" si="451"/>
        <v>0</v>
      </c>
      <c r="K1085" s="878">
        <f t="shared" si="451"/>
        <v>0</v>
      </c>
      <c r="L1085" s="879">
        <f t="shared" si="451"/>
        <v>0</v>
      </c>
      <c r="M1085" s="879">
        <f t="shared" si="451"/>
        <v>0</v>
      </c>
      <c r="N1085" s="880">
        <f t="shared" si="451"/>
        <v>0</v>
      </c>
      <c r="O1085" s="844"/>
      <c r="P1085" s="844"/>
      <c r="Q1085" s="844"/>
    </row>
    <row r="1086" spans="1:17" s="321" customFormat="1" ht="27" customHeight="1">
      <c r="A1086" s="644"/>
      <c r="B1086" s="450"/>
      <c r="C1086" s="930" t="s">
        <v>96</v>
      </c>
      <c r="D1086" s="467">
        <v>115</v>
      </c>
      <c r="E1086" s="148" t="s">
        <v>97</v>
      </c>
      <c r="F1086" s="649">
        <f>F179</f>
        <v>0</v>
      </c>
      <c r="G1086" s="927">
        <f>SUM(H1086:K1086)</f>
        <v>0</v>
      </c>
      <c r="H1086" s="720">
        <f aca="true" t="shared" si="452" ref="H1086:N1086">H179</f>
        <v>0</v>
      </c>
      <c r="I1086" s="720">
        <f t="shared" si="452"/>
        <v>0</v>
      </c>
      <c r="J1086" s="720">
        <f t="shared" si="452"/>
        <v>0</v>
      </c>
      <c r="K1086" s="878">
        <f t="shared" si="452"/>
        <v>0</v>
      </c>
      <c r="L1086" s="879">
        <f t="shared" si="452"/>
        <v>0</v>
      </c>
      <c r="M1086" s="879">
        <f t="shared" si="452"/>
        <v>0</v>
      </c>
      <c r="N1086" s="880">
        <f t="shared" si="452"/>
        <v>0</v>
      </c>
      <c r="O1086" s="844"/>
      <c r="P1086" s="844"/>
      <c r="Q1086" s="844"/>
    </row>
    <row r="1087" spans="1:17" s="321" customFormat="1" ht="25.5" customHeight="1">
      <c r="A1087" s="450"/>
      <c r="B1087" s="685" t="s">
        <v>100</v>
      </c>
      <c r="C1087" s="450"/>
      <c r="D1087" s="467">
        <v>116</v>
      </c>
      <c r="E1087" s="901" t="s">
        <v>101</v>
      </c>
      <c r="F1087" s="870">
        <f aca="true" t="shared" si="453" ref="F1087:N1087">F1088+F1089+F1090+F1091+F1092</f>
        <v>0</v>
      </c>
      <c r="G1087" s="870">
        <f t="shared" si="453"/>
        <v>0</v>
      </c>
      <c r="H1087" s="870">
        <f t="shared" si="453"/>
        <v>0</v>
      </c>
      <c r="I1087" s="870">
        <f t="shared" si="453"/>
        <v>0</v>
      </c>
      <c r="J1087" s="870">
        <f t="shared" si="453"/>
        <v>0</v>
      </c>
      <c r="K1087" s="871">
        <f t="shared" si="453"/>
        <v>0</v>
      </c>
      <c r="L1087" s="872">
        <f t="shared" si="453"/>
        <v>0</v>
      </c>
      <c r="M1087" s="872">
        <f t="shared" si="453"/>
        <v>0</v>
      </c>
      <c r="N1087" s="873">
        <f t="shared" si="453"/>
        <v>0</v>
      </c>
      <c r="O1087" s="844"/>
      <c r="P1087" s="844"/>
      <c r="Q1087" s="844"/>
    </row>
    <row r="1088" spans="1:17" s="321" customFormat="1" ht="26.25" customHeight="1">
      <c r="A1088" s="644"/>
      <c r="B1088" s="450"/>
      <c r="C1088" s="485" t="s">
        <v>555</v>
      </c>
      <c r="D1088" s="467">
        <v>117</v>
      </c>
      <c r="E1088" s="717" t="s">
        <v>103</v>
      </c>
      <c r="F1088" s="720">
        <f>F182</f>
        <v>0</v>
      </c>
      <c r="G1088" s="720">
        <f aca="true" t="shared" si="454" ref="G1088:G1093">SUM(H1088:K1088)</f>
        <v>0</v>
      </c>
      <c r="H1088" s="720">
        <f aca="true" t="shared" si="455" ref="H1088:N1092">H182</f>
        <v>0</v>
      </c>
      <c r="I1088" s="720">
        <f t="shared" si="455"/>
        <v>0</v>
      </c>
      <c r="J1088" s="720">
        <f t="shared" si="455"/>
        <v>0</v>
      </c>
      <c r="K1088" s="878">
        <f t="shared" si="455"/>
        <v>0</v>
      </c>
      <c r="L1088" s="879">
        <f t="shared" si="455"/>
        <v>0</v>
      </c>
      <c r="M1088" s="879">
        <f t="shared" si="455"/>
        <v>0</v>
      </c>
      <c r="N1088" s="880">
        <f t="shared" si="455"/>
        <v>0</v>
      </c>
      <c r="O1088" s="844"/>
      <c r="P1088" s="844"/>
      <c r="Q1088" s="844"/>
    </row>
    <row r="1089" spans="1:17" s="321" customFormat="1" ht="12.75" customHeight="1">
      <c r="A1089" s="931"/>
      <c r="B1089" s="450"/>
      <c r="C1089" s="490" t="s">
        <v>556</v>
      </c>
      <c r="D1089" s="467">
        <v>118</v>
      </c>
      <c r="E1089" s="717" t="s">
        <v>105</v>
      </c>
      <c r="F1089" s="720">
        <f>F183</f>
        <v>0</v>
      </c>
      <c r="G1089" s="720">
        <f t="shared" si="454"/>
        <v>0</v>
      </c>
      <c r="H1089" s="720">
        <f t="shared" si="455"/>
        <v>0</v>
      </c>
      <c r="I1089" s="720">
        <f t="shared" si="455"/>
        <v>0</v>
      </c>
      <c r="J1089" s="720">
        <f t="shared" si="455"/>
        <v>0</v>
      </c>
      <c r="K1089" s="878">
        <f t="shared" si="455"/>
        <v>0</v>
      </c>
      <c r="L1089" s="879">
        <f t="shared" si="455"/>
        <v>0</v>
      </c>
      <c r="M1089" s="879">
        <f t="shared" si="455"/>
        <v>0</v>
      </c>
      <c r="N1089" s="880">
        <f t="shared" si="455"/>
        <v>0</v>
      </c>
      <c r="O1089" s="844"/>
      <c r="P1089" s="844"/>
      <c r="Q1089" s="844"/>
    </row>
    <row r="1090" spans="1:17" s="321" customFormat="1" ht="28.5" customHeight="1">
      <c r="A1090" s="931"/>
      <c r="B1090" s="450"/>
      <c r="C1090" s="490" t="s">
        <v>106</v>
      </c>
      <c r="D1090" s="467">
        <v>119</v>
      </c>
      <c r="E1090" s="717" t="s">
        <v>107</v>
      </c>
      <c r="F1090" s="720">
        <f>F184</f>
        <v>0</v>
      </c>
      <c r="G1090" s="720">
        <f t="shared" si="454"/>
        <v>0</v>
      </c>
      <c r="H1090" s="720">
        <f t="shared" si="455"/>
        <v>0</v>
      </c>
      <c r="I1090" s="720">
        <f t="shared" si="455"/>
        <v>0</v>
      </c>
      <c r="J1090" s="720">
        <f t="shared" si="455"/>
        <v>0</v>
      </c>
      <c r="K1090" s="878">
        <f t="shared" si="455"/>
        <v>0</v>
      </c>
      <c r="L1090" s="879">
        <f t="shared" si="455"/>
        <v>0</v>
      </c>
      <c r="M1090" s="879">
        <f t="shared" si="455"/>
        <v>0</v>
      </c>
      <c r="N1090" s="880">
        <f t="shared" si="455"/>
        <v>0</v>
      </c>
      <c r="O1090" s="844"/>
      <c r="P1090" s="844"/>
      <c r="Q1090" s="844"/>
    </row>
    <row r="1091" spans="1:17" s="321" customFormat="1" ht="12.75" customHeight="1">
      <c r="A1091" s="931"/>
      <c r="B1091" s="450"/>
      <c r="C1091" s="490" t="s">
        <v>557</v>
      </c>
      <c r="D1091" s="467">
        <v>120</v>
      </c>
      <c r="E1091" s="717" t="s">
        <v>109</v>
      </c>
      <c r="F1091" s="720">
        <f>F185</f>
        <v>0</v>
      </c>
      <c r="G1091" s="932">
        <f t="shared" si="454"/>
        <v>0</v>
      </c>
      <c r="H1091" s="720">
        <f t="shared" si="455"/>
        <v>0</v>
      </c>
      <c r="I1091" s="720">
        <f t="shared" si="455"/>
        <v>0</v>
      </c>
      <c r="J1091" s="720">
        <f t="shared" si="455"/>
        <v>0</v>
      </c>
      <c r="K1091" s="878">
        <f t="shared" si="455"/>
        <v>0</v>
      </c>
      <c r="L1091" s="879">
        <f t="shared" si="455"/>
        <v>0</v>
      </c>
      <c r="M1091" s="879">
        <f t="shared" si="455"/>
        <v>0</v>
      </c>
      <c r="N1091" s="880">
        <f t="shared" si="455"/>
        <v>0</v>
      </c>
      <c r="O1091" s="844"/>
      <c r="P1091" s="844"/>
      <c r="Q1091" s="844"/>
    </row>
    <row r="1092" spans="1:17" s="321" customFormat="1" ht="12.75" customHeight="1">
      <c r="A1092" s="931"/>
      <c r="B1092" s="450"/>
      <c r="C1092" s="729" t="s">
        <v>110</v>
      </c>
      <c r="D1092" s="467">
        <v>121</v>
      </c>
      <c r="E1092" s="717" t="s">
        <v>111</v>
      </c>
      <c r="F1092" s="720">
        <f>F186</f>
        <v>0</v>
      </c>
      <c r="G1092" s="932">
        <f t="shared" si="454"/>
        <v>0</v>
      </c>
      <c r="H1092" s="720">
        <f t="shared" si="455"/>
        <v>0</v>
      </c>
      <c r="I1092" s="720">
        <f t="shared" si="455"/>
        <v>0</v>
      </c>
      <c r="J1092" s="720">
        <f t="shared" si="455"/>
        <v>0</v>
      </c>
      <c r="K1092" s="878">
        <f t="shared" si="455"/>
        <v>0</v>
      </c>
      <c r="L1092" s="879">
        <f t="shared" si="455"/>
        <v>0</v>
      </c>
      <c r="M1092" s="879">
        <f t="shared" si="455"/>
        <v>0</v>
      </c>
      <c r="N1092" s="880">
        <f t="shared" si="455"/>
        <v>0</v>
      </c>
      <c r="O1092" s="844"/>
      <c r="P1092" s="844"/>
      <c r="Q1092" s="844"/>
    </row>
    <row r="1093" spans="1:17" s="321" customFormat="1" ht="31.5" customHeight="1">
      <c r="A1093" s="450"/>
      <c r="B1093" s="933" t="s">
        <v>558</v>
      </c>
      <c r="C1093" s="933"/>
      <c r="D1093" s="467">
        <v>122</v>
      </c>
      <c r="E1093" s="901" t="s">
        <v>559</v>
      </c>
      <c r="F1093" s="870"/>
      <c r="G1093" s="934">
        <f t="shared" si="454"/>
        <v>0</v>
      </c>
      <c r="H1093" s="934"/>
      <c r="I1093" s="934"/>
      <c r="J1093" s="934"/>
      <c r="K1093" s="935"/>
      <c r="L1093" s="936"/>
      <c r="M1093" s="936"/>
      <c r="N1093" s="937"/>
      <c r="O1093" s="844"/>
      <c r="P1093" s="844"/>
      <c r="Q1093" s="844"/>
    </row>
    <row r="1094" spans="1:17" s="321" customFormat="1" ht="12.75">
      <c r="A1094" s="938"/>
      <c r="B1094" s="938"/>
      <c r="C1094" s="938"/>
      <c r="D1094" s="467">
        <v>123</v>
      </c>
      <c r="E1094" s="901"/>
      <c r="F1094" s="870"/>
      <c r="G1094" s="934"/>
      <c r="H1094" s="934"/>
      <c r="I1094" s="934"/>
      <c r="J1094" s="934"/>
      <c r="K1094" s="939"/>
      <c r="L1094" s="940"/>
      <c r="M1094" s="940"/>
      <c r="N1094" s="941"/>
      <c r="O1094" s="844"/>
      <c r="P1094" s="844"/>
      <c r="Q1094" s="844"/>
    </row>
    <row r="1095" spans="1:17" s="321" customFormat="1" ht="35.25" customHeight="1">
      <c r="A1095" s="942" t="s">
        <v>560</v>
      </c>
      <c r="B1095" s="942"/>
      <c r="C1095" s="942"/>
      <c r="D1095" s="467">
        <v>124</v>
      </c>
      <c r="E1095" s="862" t="s">
        <v>561</v>
      </c>
      <c r="F1095" s="863">
        <f aca="true" t="shared" si="456" ref="F1095:N1095">F1097+F1114+F1122+F1143+F1151</f>
        <v>1292</v>
      </c>
      <c r="G1095" s="943">
        <f t="shared" si="456"/>
        <v>140205</v>
      </c>
      <c r="H1095" s="943">
        <f t="shared" si="456"/>
        <v>140205</v>
      </c>
      <c r="I1095" s="943">
        <f t="shared" si="456"/>
        <v>0</v>
      </c>
      <c r="J1095" s="943">
        <f t="shared" si="456"/>
        <v>0</v>
      </c>
      <c r="K1095" s="944">
        <f t="shared" si="456"/>
        <v>0</v>
      </c>
      <c r="L1095" s="945">
        <f t="shared" si="456"/>
        <v>155513</v>
      </c>
      <c r="M1095" s="945">
        <f t="shared" si="456"/>
        <v>159928</v>
      </c>
      <c r="N1095" s="946">
        <f t="shared" si="456"/>
        <v>166733</v>
      </c>
      <c r="O1095" s="844"/>
      <c r="P1095" s="844"/>
      <c r="Q1095" s="844"/>
    </row>
    <row r="1096" spans="1:20" s="321" customFormat="1" ht="12.75">
      <c r="A1096" s="938"/>
      <c r="B1096" s="938"/>
      <c r="C1096" s="938"/>
      <c r="D1096" s="467">
        <v>125</v>
      </c>
      <c r="E1096" s="901"/>
      <c r="F1096" s="870"/>
      <c r="G1096" s="934"/>
      <c r="H1096" s="934"/>
      <c r="I1096" s="934"/>
      <c r="J1096" s="934"/>
      <c r="K1096" s="939"/>
      <c r="L1096" s="940"/>
      <c r="M1096" s="940"/>
      <c r="N1096" s="941"/>
      <c r="P1096" s="947">
        <f>G970</f>
        <v>140205</v>
      </c>
      <c r="Q1096" s="947">
        <f>H970</f>
        <v>140205</v>
      </c>
      <c r="R1096" s="947">
        <f>I970</f>
        <v>0</v>
      </c>
      <c r="S1096" s="947">
        <f>J970</f>
        <v>0</v>
      </c>
      <c r="T1096" s="947">
        <f>K970</f>
        <v>0</v>
      </c>
    </row>
    <row r="1097" spans="1:20" s="321" customFormat="1" ht="12.75" customHeight="1">
      <c r="A1097" s="948" t="s">
        <v>562</v>
      </c>
      <c r="B1097" s="948"/>
      <c r="C1097" s="948"/>
      <c r="D1097" s="467">
        <v>126</v>
      </c>
      <c r="E1097" s="949" t="s">
        <v>271</v>
      </c>
      <c r="F1097" s="950">
        <f aca="true" t="shared" si="457" ref="F1097:N1097">F1098+F1106+F1109+F1112</f>
        <v>116</v>
      </c>
      <c r="G1097" s="951">
        <f t="shared" si="457"/>
        <v>37873</v>
      </c>
      <c r="H1097" s="951">
        <f t="shared" si="457"/>
        <v>37873</v>
      </c>
      <c r="I1097" s="951">
        <f t="shared" si="457"/>
        <v>0</v>
      </c>
      <c r="J1097" s="951">
        <f t="shared" si="457"/>
        <v>0</v>
      </c>
      <c r="K1097" s="952">
        <f t="shared" si="457"/>
        <v>0</v>
      </c>
      <c r="L1097" s="953">
        <f t="shared" si="457"/>
        <v>42392</v>
      </c>
      <c r="M1097" s="953">
        <f t="shared" si="457"/>
        <v>43453</v>
      </c>
      <c r="N1097" s="954">
        <f t="shared" si="457"/>
        <v>43214</v>
      </c>
      <c r="P1097" s="947">
        <f>G1095</f>
        <v>140205</v>
      </c>
      <c r="Q1097" s="947">
        <f>H1095</f>
        <v>140205</v>
      </c>
      <c r="R1097" s="947">
        <f>I1095</f>
        <v>0</v>
      </c>
      <c r="S1097" s="947">
        <f>J1095</f>
        <v>0</v>
      </c>
      <c r="T1097" s="947">
        <f>K1095</f>
        <v>0</v>
      </c>
    </row>
    <row r="1098" spans="1:20" s="321" customFormat="1" ht="12.75" customHeight="1">
      <c r="A1098" s="784" t="s">
        <v>563</v>
      </c>
      <c r="B1098" s="784"/>
      <c r="C1098" s="861"/>
      <c r="D1098" s="467">
        <v>127</v>
      </c>
      <c r="E1098" s="862" t="s">
        <v>183</v>
      </c>
      <c r="F1098" s="863">
        <f aca="true" t="shared" si="458" ref="F1098:N1098">SUM(F1099:F1102)</f>
        <v>116</v>
      </c>
      <c r="G1098" s="864">
        <f t="shared" si="458"/>
        <v>19422</v>
      </c>
      <c r="H1098" s="864">
        <f t="shared" si="458"/>
        <v>19422</v>
      </c>
      <c r="I1098" s="864">
        <f t="shared" si="458"/>
        <v>0</v>
      </c>
      <c r="J1098" s="864">
        <f t="shared" si="458"/>
        <v>0</v>
      </c>
      <c r="K1098" s="865">
        <f t="shared" si="458"/>
        <v>0</v>
      </c>
      <c r="L1098" s="866">
        <f t="shared" si="458"/>
        <v>25052</v>
      </c>
      <c r="M1098" s="866">
        <f t="shared" si="458"/>
        <v>26155</v>
      </c>
      <c r="N1098" s="867">
        <f t="shared" si="458"/>
        <v>27525</v>
      </c>
      <c r="P1098" s="947">
        <f>P1096-P1097</f>
        <v>0</v>
      </c>
      <c r="Q1098" s="947">
        <f>Q1096-Q1097</f>
        <v>0</v>
      </c>
      <c r="R1098" s="947">
        <f>R1096-R1097</f>
        <v>0</v>
      </c>
      <c r="S1098" s="947">
        <f>S1096-S1097</f>
        <v>0</v>
      </c>
      <c r="T1098" s="947">
        <f>T1096-T1097</f>
        <v>0</v>
      </c>
    </row>
    <row r="1099" spans="1:17" s="81" customFormat="1" ht="12.75" customHeight="1">
      <c r="A1099" s="153" t="s">
        <v>1378</v>
      </c>
      <c r="B1099" s="175"/>
      <c r="C1099" s="955"/>
      <c r="D1099" s="467">
        <v>128</v>
      </c>
      <c r="E1099" s="956">
        <v>10</v>
      </c>
      <c r="F1099" s="957">
        <f>F305</f>
        <v>0</v>
      </c>
      <c r="G1099" s="957">
        <f>SUM(H1099:K1099)</f>
        <v>5767</v>
      </c>
      <c r="H1099" s="957">
        <f aca="true" t="shared" si="459" ref="H1099:N1100">H305</f>
        <v>5767</v>
      </c>
      <c r="I1099" s="957">
        <f t="shared" si="459"/>
        <v>0</v>
      </c>
      <c r="J1099" s="957">
        <f t="shared" si="459"/>
        <v>0</v>
      </c>
      <c r="K1099" s="958">
        <f t="shared" si="459"/>
        <v>0</v>
      </c>
      <c r="L1099" s="959">
        <f t="shared" si="459"/>
        <v>6803</v>
      </c>
      <c r="M1099" s="959">
        <f t="shared" si="459"/>
        <v>7006</v>
      </c>
      <c r="N1099" s="960">
        <f t="shared" si="459"/>
        <v>7354</v>
      </c>
      <c r="O1099" s="224"/>
      <c r="P1099" s="224"/>
      <c r="Q1099" s="224"/>
    </row>
    <row r="1100" spans="1:17" s="81" customFormat="1" ht="12.75" customHeight="1">
      <c r="A1100" s="153" t="s">
        <v>1379</v>
      </c>
      <c r="B1100" s="175"/>
      <c r="C1100" s="955"/>
      <c r="D1100" s="467">
        <v>129</v>
      </c>
      <c r="E1100" s="956">
        <v>20</v>
      </c>
      <c r="F1100" s="957">
        <f>F306</f>
        <v>116</v>
      </c>
      <c r="G1100" s="957">
        <f>SUM(H1100:K1100)</f>
        <v>8035</v>
      </c>
      <c r="H1100" s="957">
        <f t="shared" si="459"/>
        <v>8035</v>
      </c>
      <c r="I1100" s="957">
        <f t="shared" si="459"/>
        <v>0</v>
      </c>
      <c r="J1100" s="957">
        <f t="shared" si="459"/>
        <v>0</v>
      </c>
      <c r="K1100" s="958">
        <f t="shared" si="459"/>
        <v>0</v>
      </c>
      <c r="L1100" s="959">
        <f t="shared" si="459"/>
        <v>8490</v>
      </c>
      <c r="M1100" s="959">
        <f t="shared" si="459"/>
        <v>9150</v>
      </c>
      <c r="N1100" s="960">
        <f t="shared" si="459"/>
        <v>9332</v>
      </c>
      <c r="O1100" s="224"/>
      <c r="P1100" s="224"/>
      <c r="Q1100" s="224"/>
    </row>
    <row r="1101" spans="1:17" s="81" customFormat="1" ht="12.75" customHeight="1">
      <c r="A1101" s="153" t="s">
        <v>564</v>
      </c>
      <c r="B1101" s="175"/>
      <c r="C1101" s="955"/>
      <c r="D1101" s="467">
        <v>130</v>
      </c>
      <c r="E1101" s="956">
        <v>81</v>
      </c>
      <c r="F1101" s="957">
        <f>F338</f>
        <v>0</v>
      </c>
      <c r="G1101" s="957">
        <f>SUM(H1101:K1101)</f>
        <v>5620</v>
      </c>
      <c r="H1101" s="957">
        <f aca="true" t="shared" si="460" ref="H1101:N1101">H338</f>
        <v>5620</v>
      </c>
      <c r="I1101" s="957">
        <f t="shared" si="460"/>
        <v>0</v>
      </c>
      <c r="J1101" s="957">
        <f t="shared" si="460"/>
        <v>0</v>
      </c>
      <c r="K1101" s="958">
        <f t="shared" si="460"/>
        <v>0</v>
      </c>
      <c r="L1101" s="959">
        <f t="shared" si="460"/>
        <v>9759</v>
      </c>
      <c r="M1101" s="959">
        <f t="shared" si="460"/>
        <v>9999</v>
      </c>
      <c r="N1101" s="960">
        <f t="shared" si="460"/>
        <v>10839</v>
      </c>
      <c r="O1101" s="224"/>
      <c r="P1101" s="224"/>
      <c r="Q1101" s="224"/>
    </row>
    <row r="1102" spans="1:17" s="81" customFormat="1" ht="12.75" customHeight="1">
      <c r="A1102" s="773" t="s">
        <v>259</v>
      </c>
      <c r="B1102" s="773"/>
      <c r="C1102" s="773"/>
      <c r="D1102" s="467">
        <v>131</v>
      </c>
      <c r="E1102" s="214">
        <v>84</v>
      </c>
      <c r="F1102" s="640">
        <f aca="true" t="shared" si="461" ref="F1102:N1102">SUM(F1103)</f>
        <v>0</v>
      </c>
      <c r="G1102" s="951">
        <f t="shared" si="461"/>
        <v>0</v>
      </c>
      <c r="H1102" s="951">
        <f t="shared" si="461"/>
        <v>0</v>
      </c>
      <c r="I1102" s="951">
        <f t="shared" si="461"/>
        <v>0</v>
      </c>
      <c r="J1102" s="951">
        <f t="shared" si="461"/>
        <v>0</v>
      </c>
      <c r="K1102" s="952">
        <f t="shared" si="461"/>
        <v>0</v>
      </c>
      <c r="L1102" s="953">
        <f t="shared" si="461"/>
        <v>0</v>
      </c>
      <c r="M1102" s="953">
        <f t="shared" si="461"/>
        <v>0</v>
      </c>
      <c r="N1102" s="954">
        <f t="shared" si="461"/>
        <v>0</v>
      </c>
      <c r="O1102" s="224"/>
      <c r="P1102" s="224"/>
      <c r="Q1102" s="224"/>
    </row>
    <row r="1103" spans="1:17" s="81" customFormat="1" ht="12.75" customHeight="1">
      <c r="A1103" s="774"/>
      <c r="B1103" s="485" t="s">
        <v>260</v>
      </c>
      <c r="C1103" s="145"/>
      <c r="D1103" s="467">
        <v>132</v>
      </c>
      <c r="E1103" s="148">
        <v>85.01</v>
      </c>
      <c r="F1103" s="649">
        <f aca="true" t="shared" si="462" ref="F1103:N1103">SUM(F1104:F1105)</f>
        <v>0</v>
      </c>
      <c r="G1103" s="957">
        <f t="shared" si="462"/>
        <v>0</v>
      </c>
      <c r="H1103" s="957">
        <f t="shared" si="462"/>
        <v>0</v>
      </c>
      <c r="I1103" s="957">
        <f t="shared" si="462"/>
        <v>0</v>
      </c>
      <c r="J1103" s="957">
        <f t="shared" si="462"/>
        <v>0</v>
      </c>
      <c r="K1103" s="958">
        <f t="shared" si="462"/>
        <v>0</v>
      </c>
      <c r="L1103" s="959">
        <f t="shared" si="462"/>
        <v>0</v>
      </c>
      <c r="M1103" s="959">
        <f t="shared" si="462"/>
        <v>0</v>
      </c>
      <c r="N1103" s="960">
        <f t="shared" si="462"/>
        <v>0</v>
      </c>
      <c r="O1103" s="224"/>
      <c r="P1103" s="224"/>
      <c r="Q1103" s="224"/>
    </row>
    <row r="1104" spans="1:17" s="81" customFormat="1" ht="12.75" customHeight="1">
      <c r="A1104" s="774"/>
      <c r="B1104" s="485"/>
      <c r="C1104" s="775" t="s">
        <v>262</v>
      </c>
      <c r="D1104" s="467">
        <v>133</v>
      </c>
      <c r="E1104" s="148" t="s">
        <v>263</v>
      </c>
      <c r="F1104" s="649">
        <f>F343</f>
        <v>0</v>
      </c>
      <c r="G1104" s="957">
        <f>SUM(H1104:K1104)</f>
        <v>0</v>
      </c>
      <c r="H1104" s="957">
        <f aca="true" t="shared" si="463" ref="H1104:N1104">H343</f>
        <v>0</v>
      </c>
      <c r="I1104" s="957">
        <f t="shared" si="463"/>
        <v>0</v>
      </c>
      <c r="J1104" s="957">
        <f t="shared" si="463"/>
        <v>0</v>
      </c>
      <c r="K1104" s="958">
        <f t="shared" si="463"/>
        <v>0</v>
      </c>
      <c r="L1104" s="959">
        <f t="shared" si="463"/>
        <v>0</v>
      </c>
      <c r="M1104" s="959">
        <f t="shared" si="463"/>
        <v>0</v>
      </c>
      <c r="N1104" s="960">
        <f t="shared" si="463"/>
        <v>0</v>
      </c>
      <c r="O1104" s="224"/>
      <c r="P1104" s="224"/>
      <c r="Q1104" s="224"/>
    </row>
    <row r="1105" spans="1:17" s="81" customFormat="1" ht="12.75" customHeight="1" hidden="1">
      <c r="A1105" s="774"/>
      <c r="B1105" s="485"/>
      <c r="C1105" s="775" t="s">
        <v>264</v>
      </c>
      <c r="D1105" s="467">
        <v>134</v>
      </c>
      <c r="E1105" s="148" t="s">
        <v>265</v>
      </c>
      <c r="F1105" s="649"/>
      <c r="G1105" s="957">
        <f>SUM(H1105:K1105)</f>
        <v>0</v>
      </c>
      <c r="H1105" s="957"/>
      <c r="I1105" s="957"/>
      <c r="J1105" s="957"/>
      <c r="K1105" s="958"/>
      <c r="L1105" s="959"/>
      <c r="M1105" s="959"/>
      <c r="N1105" s="960"/>
      <c r="O1105" s="224"/>
      <c r="P1105" s="224"/>
      <c r="Q1105" s="224"/>
    </row>
    <row r="1106" spans="1:17" s="321" customFormat="1" ht="12.75" customHeight="1">
      <c r="A1106" s="784" t="s">
        <v>565</v>
      </c>
      <c r="B1106" s="784"/>
      <c r="C1106" s="861"/>
      <c r="D1106" s="467">
        <v>135</v>
      </c>
      <c r="E1106" s="862" t="s">
        <v>283</v>
      </c>
      <c r="F1106" s="863">
        <f aca="true" t="shared" si="464" ref="F1106:N1106">SUM(F1107:F1108)</f>
        <v>0</v>
      </c>
      <c r="G1106" s="864">
        <f t="shared" si="464"/>
        <v>468</v>
      </c>
      <c r="H1106" s="864">
        <f t="shared" si="464"/>
        <v>468</v>
      </c>
      <c r="I1106" s="864">
        <f t="shared" si="464"/>
        <v>0</v>
      </c>
      <c r="J1106" s="864">
        <f t="shared" si="464"/>
        <v>0</v>
      </c>
      <c r="K1106" s="865">
        <f t="shared" si="464"/>
        <v>0</v>
      </c>
      <c r="L1106" s="866">
        <f t="shared" si="464"/>
        <v>437</v>
      </c>
      <c r="M1106" s="866">
        <f t="shared" si="464"/>
        <v>1158</v>
      </c>
      <c r="N1106" s="867">
        <f t="shared" si="464"/>
        <v>480</v>
      </c>
      <c r="O1106" s="844"/>
      <c r="P1106" s="844"/>
      <c r="Q1106" s="844"/>
    </row>
    <row r="1107" spans="1:17" s="81" customFormat="1" ht="12.75" customHeight="1">
      <c r="A1107" s="153" t="s">
        <v>1378</v>
      </c>
      <c r="B1107" s="175"/>
      <c r="C1107" s="955"/>
      <c r="D1107" s="467">
        <v>136</v>
      </c>
      <c r="E1107" s="956">
        <v>10</v>
      </c>
      <c r="F1107" s="957">
        <f>F351</f>
        <v>0</v>
      </c>
      <c r="G1107" s="957">
        <f>SUM(H1107:K1107)</f>
        <v>293</v>
      </c>
      <c r="H1107" s="957">
        <f aca="true" t="shared" si="465" ref="H1107:N1108">H351</f>
        <v>293</v>
      </c>
      <c r="I1107" s="957">
        <f t="shared" si="465"/>
        <v>0</v>
      </c>
      <c r="J1107" s="957">
        <f t="shared" si="465"/>
        <v>0</v>
      </c>
      <c r="K1107" s="958">
        <f t="shared" si="465"/>
        <v>0</v>
      </c>
      <c r="L1107" s="959">
        <f t="shared" si="465"/>
        <v>368</v>
      </c>
      <c r="M1107" s="959">
        <f t="shared" si="465"/>
        <v>780</v>
      </c>
      <c r="N1107" s="960">
        <f t="shared" si="465"/>
        <v>398</v>
      </c>
      <c r="O1107" s="224"/>
      <c r="P1107" s="224"/>
      <c r="Q1107" s="224"/>
    </row>
    <row r="1108" spans="1:17" s="81" customFormat="1" ht="12.75" customHeight="1">
      <c r="A1108" s="153" t="s">
        <v>1379</v>
      </c>
      <c r="B1108" s="175"/>
      <c r="C1108" s="955"/>
      <c r="D1108" s="467">
        <v>137</v>
      </c>
      <c r="E1108" s="956">
        <v>20</v>
      </c>
      <c r="F1108" s="957">
        <f>F352</f>
        <v>0</v>
      </c>
      <c r="G1108" s="957">
        <f>SUM(H1108:K1108)</f>
        <v>175</v>
      </c>
      <c r="H1108" s="957">
        <f t="shared" si="465"/>
        <v>175</v>
      </c>
      <c r="I1108" s="957">
        <f t="shared" si="465"/>
        <v>0</v>
      </c>
      <c r="J1108" s="957">
        <f t="shared" si="465"/>
        <v>0</v>
      </c>
      <c r="K1108" s="958">
        <f t="shared" si="465"/>
        <v>0</v>
      </c>
      <c r="L1108" s="959">
        <f t="shared" si="465"/>
        <v>69</v>
      </c>
      <c r="M1108" s="959">
        <f t="shared" si="465"/>
        <v>378</v>
      </c>
      <c r="N1108" s="960">
        <f t="shared" si="465"/>
        <v>82</v>
      </c>
      <c r="O1108" s="224"/>
      <c r="P1108" s="224"/>
      <c r="Q1108" s="224"/>
    </row>
    <row r="1109" spans="1:17" s="321" customFormat="1" ht="12.75">
      <c r="A1109" s="961" t="s">
        <v>811</v>
      </c>
      <c r="B1109" s="962"/>
      <c r="C1109" s="861"/>
      <c r="D1109" s="467">
        <v>138</v>
      </c>
      <c r="E1109" s="862" t="s">
        <v>295</v>
      </c>
      <c r="F1109" s="863">
        <f aca="true" t="shared" si="466" ref="F1109:N1109">SUM(F1110:F1111)</f>
        <v>0</v>
      </c>
      <c r="G1109" s="864">
        <f t="shared" si="466"/>
        <v>17983</v>
      </c>
      <c r="H1109" s="864">
        <f t="shared" si="466"/>
        <v>17983</v>
      </c>
      <c r="I1109" s="864">
        <f t="shared" si="466"/>
        <v>0</v>
      </c>
      <c r="J1109" s="864">
        <f t="shared" si="466"/>
        <v>0</v>
      </c>
      <c r="K1109" s="865">
        <f t="shared" si="466"/>
        <v>0</v>
      </c>
      <c r="L1109" s="866">
        <f t="shared" si="466"/>
        <v>16903</v>
      </c>
      <c r="M1109" s="866">
        <f t="shared" si="466"/>
        <v>16140</v>
      </c>
      <c r="N1109" s="867">
        <f t="shared" si="466"/>
        <v>15209</v>
      </c>
      <c r="O1109" s="844"/>
      <c r="P1109" s="844"/>
      <c r="Q1109" s="844"/>
    </row>
    <row r="1110" spans="1:17" s="81" customFormat="1" ht="12.75">
      <c r="A1110" s="963" t="s">
        <v>566</v>
      </c>
      <c r="B1110" s="964"/>
      <c r="C1110" s="955"/>
      <c r="D1110" s="467">
        <v>139</v>
      </c>
      <c r="E1110" s="956">
        <v>20</v>
      </c>
      <c r="F1110" s="957">
        <f>F394</f>
        <v>0</v>
      </c>
      <c r="G1110" s="957">
        <f>SUM(H1110:K1110)</f>
        <v>718</v>
      </c>
      <c r="H1110" s="957">
        <f aca="true" t="shared" si="467" ref="H1110:N1110">H394</f>
        <v>718</v>
      </c>
      <c r="I1110" s="957">
        <f t="shared" si="467"/>
        <v>0</v>
      </c>
      <c r="J1110" s="957">
        <f t="shared" si="467"/>
        <v>0</v>
      </c>
      <c r="K1110" s="958">
        <f t="shared" si="467"/>
        <v>0</v>
      </c>
      <c r="L1110" s="959">
        <f t="shared" si="467"/>
        <v>636</v>
      </c>
      <c r="M1110" s="959">
        <f t="shared" si="467"/>
        <v>609</v>
      </c>
      <c r="N1110" s="960">
        <f t="shared" si="467"/>
        <v>579</v>
      </c>
      <c r="O1110" s="224"/>
      <c r="P1110" s="224"/>
      <c r="Q1110" s="224"/>
    </row>
    <row r="1111" spans="1:17" s="81" customFormat="1" ht="12.75">
      <c r="A1111" s="963" t="s">
        <v>567</v>
      </c>
      <c r="B1111" s="964"/>
      <c r="C1111" s="955"/>
      <c r="D1111" s="467">
        <v>140</v>
      </c>
      <c r="E1111" s="956">
        <v>30</v>
      </c>
      <c r="F1111" s="957">
        <f>F396</f>
        <v>0</v>
      </c>
      <c r="G1111" s="957">
        <f>SUM(H1111:K1111)</f>
        <v>17265</v>
      </c>
      <c r="H1111" s="957">
        <f aca="true" t="shared" si="468" ref="H1111:N1111">H396</f>
        <v>17265</v>
      </c>
      <c r="I1111" s="957">
        <f t="shared" si="468"/>
        <v>0</v>
      </c>
      <c r="J1111" s="957">
        <f t="shared" si="468"/>
        <v>0</v>
      </c>
      <c r="K1111" s="958">
        <f t="shared" si="468"/>
        <v>0</v>
      </c>
      <c r="L1111" s="959">
        <f t="shared" si="468"/>
        <v>16267</v>
      </c>
      <c r="M1111" s="959">
        <f t="shared" si="468"/>
        <v>15531</v>
      </c>
      <c r="N1111" s="960">
        <f t="shared" si="468"/>
        <v>14630</v>
      </c>
      <c r="O1111" s="224"/>
      <c r="P1111" s="224"/>
      <c r="Q1111" s="224"/>
    </row>
    <row r="1112" spans="1:17" s="321" customFormat="1" ht="24.75" customHeight="1">
      <c r="A1112" s="803" t="s">
        <v>568</v>
      </c>
      <c r="B1112" s="803"/>
      <c r="C1112" s="803"/>
      <c r="D1112" s="467">
        <v>141</v>
      </c>
      <c r="E1112" s="862" t="s">
        <v>201</v>
      </c>
      <c r="F1112" s="863">
        <f aca="true" t="shared" si="469" ref="F1112:N1112">SUM(F1113)</f>
        <v>0</v>
      </c>
      <c r="G1112" s="864">
        <f t="shared" si="469"/>
        <v>0</v>
      </c>
      <c r="H1112" s="864">
        <f t="shared" si="469"/>
        <v>0</v>
      </c>
      <c r="I1112" s="864">
        <f t="shared" si="469"/>
        <v>0</v>
      </c>
      <c r="J1112" s="864">
        <f t="shared" si="469"/>
        <v>0</v>
      </c>
      <c r="K1112" s="865">
        <f t="shared" si="469"/>
        <v>0</v>
      </c>
      <c r="L1112" s="866">
        <f t="shared" si="469"/>
        <v>0</v>
      </c>
      <c r="M1112" s="866">
        <f t="shared" si="469"/>
        <v>0</v>
      </c>
      <c r="N1112" s="867">
        <f t="shared" si="469"/>
        <v>0</v>
      </c>
      <c r="O1112" s="844"/>
      <c r="P1112" s="844"/>
      <c r="Q1112" s="844"/>
    </row>
    <row r="1113" spans="1:17" s="321" customFormat="1" ht="12.75">
      <c r="A1113" s="965" t="s">
        <v>569</v>
      </c>
      <c r="B1113" s="966"/>
      <c r="C1113" s="967"/>
      <c r="D1113" s="467">
        <v>142</v>
      </c>
      <c r="E1113" s="717">
        <v>51</v>
      </c>
      <c r="F1113" s="720">
        <f>F403</f>
        <v>0</v>
      </c>
      <c r="G1113" s="720">
        <f>SUM(H1113:K1113)</f>
        <v>0</v>
      </c>
      <c r="H1113" s="720">
        <f aca="true" t="shared" si="470" ref="H1113:N1113">H403</f>
        <v>0</v>
      </c>
      <c r="I1113" s="720">
        <f t="shared" si="470"/>
        <v>0</v>
      </c>
      <c r="J1113" s="720">
        <f t="shared" si="470"/>
        <v>0</v>
      </c>
      <c r="K1113" s="878">
        <f t="shared" si="470"/>
        <v>0</v>
      </c>
      <c r="L1113" s="879">
        <f t="shared" si="470"/>
        <v>0</v>
      </c>
      <c r="M1113" s="879">
        <f t="shared" si="470"/>
        <v>0</v>
      </c>
      <c r="N1113" s="880">
        <f t="shared" si="470"/>
        <v>0</v>
      </c>
      <c r="O1113" s="844"/>
      <c r="P1113" s="844"/>
      <c r="Q1113" s="844"/>
    </row>
    <row r="1114" spans="1:17" s="321" customFormat="1" ht="26.25" customHeight="1">
      <c r="A1114" s="968" t="s">
        <v>570</v>
      </c>
      <c r="B1114" s="968"/>
      <c r="C1114" s="968"/>
      <c r="D1114" s="467">
        <v>143</v>
      </c>
      <c r="E1114" s="969" t="s">
        <v>225</v>
      </c>
      <c r="F1114" s="970">
        <f aca="true" t="shared" si="471" ref="F1114:N1114">F1115+F1116</f>
        <v>0</v>
      </c>
      <c r="G1114" s="951">
        <f t="shared" si="471"/>
        <v>1922</v>
      </c>
      <c r="H1114" s="951">
        <f t="shared" si="471"/>
        <v>1922</v>
      </c>
      <c r="I1114" s="951">
        <f t="shared" si="471"/>
        <v>0</v>
      </c>
      <c r="J1114" s="951">
        <f t="shared" si="471"/>
        <v>0</v>
      </c>
      <c r="K1114" s="952">
        <f t="shared" si="471"/>
        <v>0</v>
      </c>
      <c r="L1114" s="953">
        <f t="shared" si="471"/>
        <v>2276</v>
      </c>
      <c r="M1114" s="953">
        <f t="shared" si="471"/>
        <v>2360</v>
      </c>
      <c r="N1114" s="954">
        <f t="shared" si="471"/>
        <v>2481</v>
      </c>
      <c r="O1114" s="844"/>
      <c r="P1114" s="844"/>
      <c r="Q1114" s="844"/>
    </row>
    <row r="1115" spans="1:17" s="321" customFormat="1" ht="12.75">
      <c r="A1115" s="971" t="s">
        <v>571</v>
      </c>
      <c r="B1115" s="472"/>
      <c r="C1115" s="971"/>
      <c r="D1115" s="467">
        <v>144</v>
      </c>
      <c r="E1115" s="901" t="s">
        <v>313</v>
      </c>
      <c r="F1115" s="870"/>
      <c r="G1115" s="720">
        <f>SUM(H1115:K1115)</f>
        <v>0</v>
      </c>
      <c r="H1115" s="720"/>
      <c r="I1115" s="720"/>
      <c r="J1115" s="720"/>
      <c r="K1115" s="878"/>
      <c r="L1115" s="879"/>
      <c r="M1115" s="879"/>
      <c r="N1115" s="880"/>
      <c r="O1115" s="844"/>
      <c r="P1115" s="844"/>
      <c r="Q1115" s="844"/>
    </row>
    <row r="1116" spans="1:17" s="321" customFormat="1" ht="12.75">
      <c r="A1116" s="810" t="s">
        <v>572</v>
      </c>
      <c r="B1116" s="972"/>
      <c r="C1116" s="973"/>
      <c r="D1116" s="467">
        <v>145</v>
      </c>
      <c r="E1116" s="862" t="s">
        <v>317</v>
      </c>
      <c r="F1116" s="863">
        <f aca="true" t="shared" si="472" ref="F1116:N1116">SUM(F1117:F1119)</f>
        <v>0</v>
      </c>
      <c r="G1116" s="863">
        <f t="shared" si="472"/>
        <v>1922</v>
      </c>
      <c r="H1116" s="863">
        <f t="shared" si="472"/>
        <v>1922</v>
      </c>
      <c r="I1116" s="863">
        <f t="shared" si="472"/>
        <v>0</v>
      </c>
      <c r="J1116" s="863">
        <f t="shared" si="472"/>
        <v>0</v>
      </c>
      <c r="K1116" s="974">
        <f t="shared" si="472"/>
        <v>0</v>
      </c>
      <c r="L1116" s="975">
        <f t="shared" si="472"/>
        <v>2276</v>
      </c>
      <c r="M1116" s="975">
        <f t="shared" si="472"/>
        <v>2360</v>
      </c>
      <c r="N1116" s="976">
        <f t="shared" si="472"/>
        <v>2481</v>
      </c>
      <c r="O1116" s="844"/>
      <c r="P1116" s="844"/>
      <c r="Q1116" s="844"/>
    </row>
    <row r="1117" spans="1:17" s="81" customFormat="1" ht="12.75">
      <c r="A1117" s="153" t="s">
        <v>1378</v>
      </c>
      <c r="B1117" s="977"/>
      <c r="C1117" s="963"/>
      <c r="D1117" s="467">
        <v>146</v>
      </c>
      <c r="E1117" s="956">
        <v>10</v>
      </c>
      <c r="F1117" s="957">
        <f>F434</f>
        <v>0</v>
      </c>
      <c r="G1117" s="957">
        <f>SUM(H1117:K1117)</f>
        <v>1422</v>
      </c>
      <c r="H1117" s="957">
        <f aca="true" t="shared" si="473" ref="H1117:N1118">H434</f>
        <v>1422</v>
      </c>
      <c r="I1117" s="957">
        <f t="shared" si="473"/>
        <v>0</v>
      </c>
      <c r="J1117" s="957">
        <f t="shared" si="473"/>
        <v>0</v>
      </c>
      <c r="K1117" s="958">
        <f t="shared" si="473"/>
        <v>0</v>
      </c>
      <c r="L1117" s="959">
        <f t="shared" si="473"/>
        <v>1690</v>
      </c>
      <c r="M1117" s="959">
        <f t="shared" si="473"/>
        <v>1742</v>
      </c>
      <c r="N1117" s="960">
        <f t="shared" si="473"/>
        <v>1828</v>
      </c>
      <c r="O1117" s="224"/>
      <c r="P1117" s="224"/>
      <c r="Q1117" s="224"/>
    </row>
    <row r="1118" spans="1:17" s="81" customFormat="1" ht="12.75">
      <c r="A1118" s="153" t="s">
        <v>1379</v>
      </c>
      <c r="B1118" s="977"/>
      <c r="C1118" s="963"/>
      <c r="D1118" s="467">
        <v>147</v>
      </c>
      <c r="E1118" s="956">
        <v>20</v>
      </c>
      <c r="F1118" s="957">
        <f>F435</f>
        <v>0</v>
      </c>
      <c r="G1118" s="957">
        <f>SUM(H1118:K1118)</f>
        <v>500</v>
      </c>
      <c r="H1118" s="957">
        <f t="shared" si="473"/>
        <v>500</v>
      </c>
      <c r="I1118" s="957">
        <f t="shared" si="473"/>
        <v>0</v>
      </c>
      <c r="J1118" s="957">
        <f t="shared" si="473"/>
        <v>0</v>
      </c>
      <c r="K1118" s="958">
        <f t="shared" si="473"/>
        <v>0</v>
      </c>
      <c r="L1118" s="959">
        <f t="shared" si="473"/>
        <v>586</v>
      </c>
      <c r="M1118" s="959">
        <f t="shared" si="473"/>
        <v>618</v>
      </c>
      <c r="N1118" s="960">
        <f t="shared" si="473"/>
        <v>653</v>
      </c>
      <c r="O1118" s="224"/>
      <c r="P1118" s="224"/>
      <c r="Q1118" s="224"/>
    </row>
    <row r="1119" spans="1:17" s="81" customFormat="1" ht="12.75">
      <c r="A1119" s="773" t="s">
        <v>259</v>
      </c>
      <c r="B1119" s="773"/>
      <c r="C1119" s="773"/>
      <c r="D1119" s="467">
        <v>148</v>
      </c>
      <c r="E1119" s="214">
        <v>84</v>
      </c>
      <c r="F1119" s="957">
        <f aca="true" t="shared" si="474" ref="F1119:N1120">SUM(F1120)</f>
        <v>0</v>
      </c>
      <c r="G1119" s="957">
        <f t="shared" si="474"/>
        <v>0</v>
      </c>
      <c r="H1119" s="957">
        <f t="shared" si="474"/>
        <v>0</v>
      </c>
      <c r="I1119" s="957">
        <f t="shared" si="474"/>
        <v>0</v>
      </c>
      <c r="J1119" s="957">
        <f t="shared" si="474"/>
        <v>0</v>
      </c>
      <c r="K1119" s="958">
        <f t="shared" si="474"/>
        <v>0</v>
      </c>
      <c r="L1119" s="959">
        <f t="shared" si="474"/>
        <v>0</v>
      </c>
      <c r="M1119" s="959">
        <f t="shared" si="474"/>
        <v>0</v>
      </c>
      <c r="N1119" s="960">
        <f t="shared" si="474"/>
        <v>0</v>
      </c>
      <c r="O1119" s="224"/>
      <c r="P1119" s="224"/>
      <c r="Q1119" s="224"/>
    </row>
    <row r="1120" spans="1:17" s="81" customFormat="1" ht="12.75">
      <c r="A1120" s="774"/>
      <c r="B1120" s="485" t="s">
        <v>260</v>
      </c>
      <c r="C1120" s="145"/>
      <c r="D1120" s="467">
        <v>149</v>
      </c>
      <c r="E1120" s="148">
        <v>85.01</v>
      </c>
      <c r="F1120" s="957">
        <f t="shared" si="474"/>
        <v>0</v>
      </c>
      <c r="G1120" s="957">
        <f t="shared" si="474"/>
        <v>0</v>
      </c>
      <c r="H1120" s="957">
        <f t="shared" si="474"/>
        <v>0</v>
      </c>
      <c r="I1120" s="957">
        <f t="shared" si="474"/>
        <v>0</v>
      </c>
      <c r="J1120" s="957">
        <f t="shared" si="474"/>
        <v>0</v>
      </c>
      <c r="K1120" s="958">
        <f t="shared" si="474"/>
        <v>0</v>
      </c>
      <c r="L1120" s="959">
        <f t="shared" si="474"/>
        <v>0</v>
      </c>
      <c r="M1120" s="959">
        <f t="shared" si="474"/>
        <v>0</v>
      </c>
      <c r="N1120" s="960">
        <f t="shared" si="474"/>
        <v>0</v>
      </c>
      <c r="O1120" s="224"/>
      <c r="P1120" s="224"/>
      <c r="Q1120" s="224"/>
    </row>
    <row r="1121" spans="1:17" s="81" customFormat="1" ht="12.75">
      <c r="A1121" s="774"/>
      <c r="B1121" s="485"/>
      <c r="C1121" s="775" t="s">
        <v>262</v>
      </c>
      <c r="D1121" s="467">
        <v>150</v>
      </c>
      <c r="E1121" s="148" t="s">
        <v>263</v>
      </c>
      <c r="F1121" s="957">
        <f aca="true" t="shared" si="475" ref="F1121:N1121">F453</f>
        <v>0</v>
      </c>
      <c r="G1121" s="957">
        <f t="shared" si="475"/>
        <v>0</v>
      </c>
      <c r="H1121" s="957">
        <f t="shared" si="475"/>
        <v>0</v>
      </c>
      <c r="I1121" s="957">
        <f t="shared" si="475"/>
        <v>0</v>
      </c>
      <c r="J1121" s="957">
        <f t="shared" si="475"/>
        <v>0</v>
      </c>
      <c r="K1121" s="958">
        <f t="shared" si="475"/>
        <v>0</v>
      </c>
      <c r="L1121" s="959">
        <f t="shared" si="475"/>
        <v>0</v>
      </c>
      <c r="M1121" s="959">
        <f t="shared" si="475"/>
        <v>0</v>
      </c>
      <c r="N1121" s="960">
        <f t="shared" si="475"/>
        <v>0</v>
      </c>
      <c r="O1121" s="224"/>
      <c r="P1121" s="224"/>
      <c r="Q1121" s="224"/>
    </row>
    <row r="1122" spans="1:17" s="321" customFormat="1" ht="12.75">
      <c r="A1122" s="978" t="s">
        <v>323</v>
      </c>
      <c r="B1122" s="978"/>
      <c r="C1122" s="978"/>
      <c r="D1122" s="467">
        <v>151</v>
      </c>
      <c r="E1122" s="979" t="s">
        <v>573</v>
      </c>
      <c r="F1122" s="980">
        <f aca="true" t="shared" si="476" ref="F1122:N1122">F1123+F1127+F1131+F1138</f>
        <v>590</v>
      </c>
      <c r="G1122" s="951">
        <f t="shared" si="476"/>
        <v>79454</v>
      </c>
      <c r="H1122" s="951">
        <f t="shared" si="476"/>
        <v>79454</v>
      </c>
      <c r="I1122" s="951">
        <f t="shared" si="476"/>
        <v>0</v>
      </c>
      <c r="J1122" s="951">
        <f t="shared" si="476"/>
        <v>0</v>
      </c>
      <c r="K1122" s="952">
        <f t="shared" si="476"/>
        <v>0</v>
      </c>
      <c r="L1122" s="953">
        <f t="shared" si="476"/>
        <v>86967</v>
      </c>
      <c r="M1122" s="953">
        <f t="shared" si="476"/>
        <v>89439</v>
      </c>
      <c r="N1122" s="954">
        <f t="shared" si="476"/>
        <v>94945</v>
      </c>
      <c r="O1122" s="844"/>
      <c r="P1122" s="844"/>
      <c r="Q1122" s="844"/>
    </row>
    <row r="1123" spans="1:17" s="321" customFormat="1" ht="12.75">
      <c r="A1123" s="812" t="s">
        <v>574</v>
      </c>
      <c r="B1123" s="972"/>
      <c r="C1123" s="981"/>
      <c r="D1123" s="467">
        <v>152</v>
      </c>
      <c r="E1123" s="862" t="s">
        <v>326</v>
      </c>
      <c r="F1123" s="863">
        <f aca="true" t="shared" si="477" ref="F1123:N1123">SUM(F1124:F1126)</f>
        <v>525</v>
      </c>
      <c r="G1123" s="864">
        <f t="shared" si="477"/>
        <v>61125</v>
      </c>
      <c r="H1123" s="864">
        <f t="shared" si="477"/>
        <v>61125</v>
      </c>
      <c r="I1123" s="864">
        <f t="shared" si="477"/>
        <v>0</v>
      </c>
      <c r="J1123" s="864">
        <f t="shared" si="477"/>
        <v>0</v>
      </c>
      <c r="K1123" s="865">
        <f t="shared" si="477"/>
        <v>0</v>
      </c>
      <c r="L1123" s="866">
        <f t="shared" si="477"/>
        <v>66998</v>
      </c>
      <c r="M1123" s="866">
        <f t="shared" si="477"/>
        <v>68780</v>
      </c>
      <c r="N1123" s="867">
        <f t="shared" si="477"/>
        <v>73281</v>
      </c>
      <c r="O1123" s="844"/>
      <c r="P1123" s="844"/>
      <c r="Q1123" s="844"/>
    </row>
    <row r="1124" spans="1:17" s="81" customFormat="1" ht="12.75">
      <c r="A1124" s="153" t="s">
        <v>1378</v>
      </c>
      <c r="B1124" s="977"/>
      <c r="C1124" s="203"/>
      <c r="D1124" s="467">
        <v>153</v>
      </c>
      <c r="E1124" s="956">
        <v>10</v>
      </c>
      <c r="F1124" s="957">
        <f>F464</f>
        <v>0</v>
      </c>
      <c r="G1124" s="957">
        <f>SUM(H1124:K1124)</f>
        <v>53213</v>
      </c>
      <c r="H1124" s="957">
        <f aca="true" t="shared" si="478" ref="H1124:N1125">H464</f>
        <v>53213</v>
      </c>
      <c r="I1124" s="957">
        <f t="shared" si="478"/>
        <v>0</v>
      </c>
      <c r="J1124" s="957">
        <f t="shared" si="478"/>
        <v>0</v>
      </c>
      <c r="K1124" s="958">
        <f t="shared" si="478"/>
        <v>0</v>
      </c>
      <c r="L1124" s="959">
        <f t="shared" si="478"/>
        <v>58278</v>
      </c>
      <c r="M1124" s="959">
        <f t="shared" si="478"/>
        <v>59845</v>
      </c>
      <c r="N1124" s="960">
        <f t="shared" si="478"/>
        <v>64128</v>
      </c>
      <c r="O1124" s="224"/>
      <c r="P1124" s="224"/>
      <c r="Q1124" s="224"/>
    </row>
    <row r="1125" spans="1:17" s="81" customFormat="1" ht="12.75">
      <c r="A1125" s="153" t="s">
        <v>1379</v>
      </c>
      <c r="B1125" s="977"/>
      <c r="C1125" s="203"/>
      <c r="D1125" s="467">
        <v>154</v>
      </c>
      <c r="E1125" s="956">
        <v>20</v>
      </c>
      <c r="F1125" s="957">
        <f>F465</f>
        <v>525</v>
      </c>
      <c r="G1125" s="957">
        <f>SUM(H1125:K1125)</f>
        <v>7482</v>
      </c>
      <c r="H1125" s="957">
        <f t="shared" si="478"/>
        <v>7482</v>
      </c>
      <c r="I1125" s="957">
        <f t="shared" si="478"/>
        <v>0</v>
      </c>
      <c r="J1125" s="957">
        <f t="shared" si="478"/>
        <v>0</v>
      </c>
      <c r="K1125" s="958">
        <f t="shared" si="478"/>
        <v>0</v>
      </c>
      <c r="L1125" s="959">
        <f t="shared" si="478"/>
        <v>8152</v>
      </c>
      <c r="M1125" s="959">
        <f t="shared" si="478"/>
        <v>8345</v>
      </c>
      <c r="N1125" s="960">
        <f t="shared" si="478"/>
        <v>8528</v>
      </c>
      <c r="O1125" s="224"/>
      <c r="P1125" s="224"/>
      <c r="Q1125" s="224"/>
    </row>
    <row r="1126" spans="1:17" s="81" customFormat="1" ht="12.75">
      <c r="A1126" s="174" t="s">
        <v>575</v>
      </c>
      <c r="B1126" s="977"/>
      <c r="C1126" s="203"/>
      <c r="D1126" s="467">
        <v>155</v>
      </c>
      <c r="E1126" s="956">
        <v>59</v>
      </c>
      <c r="F1126" s="957">
        <f>F487</f>
        <v>0</v>
      </c>
      <c r="G1126" s="957">
        <f>SUM(H1126:K1126)</f>
        <v>430</v>
      </c>
      <c r="H1126" s="957">
        <f aca="true" t="shared" si="479" ref="H1126:N1126">H487</f>
        <v>430</v>
      </c>
      <c r="I1126" s="957">
        <f t="shared" si="479"/>
        <v>0</v>
      </c>
      <c r="J1126" s="957">
        <f t="shared" si="479"/>
        <v>0</v>
      </c>
      <c r="K1126" s="958">
        <f t="shared" si="479"/>
        <v>0</v>
      </c>
      <c r="L1126" s="959">
        <f t="shared" si="479"/>
        <v>568</v>
      </c>
      <c r="M1126" s="959">
        <f t="shared" si="479"/>
        <v>590</v>
      </c>
      <c r="N1126" s="960">
        <f t="shared" si="479"/>
        <v>625</v>
      </c>
      <c r="O1126" s="224"/>
      <c r="P1126" s="224"/>
      <c r="Q1126" s="224"/>
    </row>
    <row r="1127" spans="1:17" s="321" customFormat="1" ht="12.75">
      <c r="A1127" s="812" t="s">
        <v>576</v>
      </c>
      <c r="B1127" s="982"/>
      <c r="C1127" s="983"/>
      <c r="D1127" s="467">
        <v>156</v>
      </c>
      <c r="E1127" s="862" t="s">
        <v>350</v>
      </c>
      <c r="F1127" s="863">
        <f aca="true" t="shared" si="480" ref="F1127:N1127">SUM(F1128:F1130)</f>
        <v>0</v>
      </c>
      <c r="G1127" s="864">
        <f t="shared" si="480"/>
        <v>1638</v>
      </c>
      <c r="H1127" s="864">
        <f t="shared" si="480"/>
        <v>1638</v>
      </c>
      <c r="I1127" s="864">
        <f t="shared" si="480"/>
        <v>0</v>
      </c>
      <c r="J1127" s="864">
        <f t="shared" si="480"/>
        <v>0</v>
      </c>
      <c r="K1127" s="865">
        <f t="shared" si="480"/>
        <v>0</v>
      </c>
      <c r="L1127" s="866">
        <f t="shared" si="480"/>
        <v>1882</v>
      </c>
      <c r="M1127" s="866">
        <f t="shared" si="480"/>
        <v>1974</v>
      </c>
      <c r="N1127" s="867">
        <f t="shared" si="480"/>
        <v>2109</v>
      </c>
      <c r="O1127" s="844"/>
      <c r="P1127" s="844"/>
      <c r="Q1127" s="844"/>
    </row>
    <row r="1128" spans="1:17" s="81" customFormat="1" ht="12.75">
      <c r="A1128" s="153" t="s">
        <v>1378</v>
      </c>
      <c r="B1128" s="984"/>
      <c r="C1128" s="293"/>
      <c r="D1128" s="467">
        <v>157</v>
      </c>
      <c r="E1128" s="956">
        <v>10</v>
      </c>
      <c r="F1128" s="957">
        <f>F522</f>
        <v>0</v>
      </c>
      <c r="G1128" s="957">
        <f>SUM(H1128:K1128)</f>
        <v>1506</v>
      </c>
      <c r="H1128" s="957">
        <f aca="true" t="shared" si="481" ref="H1128:N1129">H522</f>
        <v>1506</v>
      </c>
      <c r="I1128" s="957">
        <f t="shared" si="481"/>
        <v>0</v>
      </c>
      <c r="J1128" s="957">
        <f t="shared" si="481"/>
        <v>0</v>
      </c>
      <c r="K1128" s="958">
        <f t="shared" si="481"/>
        <v>0</v>
      </c>
      <c r="L1128" s="959">
        <f t="shared" si="481"/>
        <v>1730</v>
      </c>
      <c r="M1128" s="959">
        <f t="shared" si="481"/>
        <v>1810</v>
      </c>
      <c r="N1128" s="960">
        <f t="shared" si="481"/>
        <v>1940</v>
      </c>
      <c r="O1128" s="224"/>
      <c r="P1128" s="224"/>
      <c r="Q1128" s="224"/>
    </row>
    <row r="1129" spans="1:17" s="81" customFormat="1" ht="12.75">
      <c r="A1129" s="153" t="s">
        <v>1379</v>
      </c>
      <c r="B1129" s="984"/>
      <c r="C1129" s="293"/>
      <c r="D1129" s="467">
        <v>158</v>
      </c>
      <c r="E1129" s="956">
        <v>20</v>
      </c>
      <c r="F1129" s="957">
        <f>F523</f>
        <v>0</v>
      </c>
      <c r="G1129" s="957">
        <f>SUM(H1129:K1129)</f>
        <v>104</v>
      </c>
      <c r="H1129" s="957">
        <f t="shared" si="481"/>
        <v>104</v>
      </c>
      <c r="I1129" s="957">
        <f t="shared" si="481"/>
        <v>0</v>
      </c>
      <c r="J1129" s="957">
        <f t="shared" si="481"/>
        <v>0</v>
      </c>
      <c r="K1129" s="958">
        <f t="shared" si="481"/>
        <v>0</v>
      </c>
      <c r="L1129" s="959">
        <f t="shared" si="481"/>
        <v>124</v>
      </c>
      <c r="M1129" s="959">
        <f t="shared" si="481"/>
        <v>134</v>
      </c>
      <c r="N1129" s="960">
        <f t="shared" si="481"/>
        <v>139</v>
      </c>
      <c r="O1129" s="224"/>
      <c r="P1129" s="224"/>
      <c r="Q1129" s="224"/>
    </row>
    <row r="1130" spans="1:17" s="81" customFormat="1" ht="12.75">
      <c r="A1130" s="174" t="s">
        <v>577</v>
      </c>
      <c r="B1130" s="984"/>
      <c r="C1130" s="293"/>
      <c r="D1130" s="467">
        <v>159</v>
      </c>
      <c r="E1130" s="956">
        <v>57</v>
      </c>
      <c r="F1130" s="957">
        <f>F530</f>
        <v>0</v>
      </c>
      <c r="G1130" s="957">
        <f>SUM(H1130:K1130)</f>
        <v>28</v>
      </c>
      <c r="H1130" s="957">
        <f aca="true" t="shared" si="482" ref="H1130:N1130">H530</f>
        <v>28</v>
      </c>
      <c r="I1130" s="957">
        <f t="shared" si="482"/>
        <v>0</v>
      </c>
      <c r="J1130" s="957">
        <f t="shared" si="482"/>
        <v>0</v>
      </c>
      <c r="K1130" s="958">
        <f t="shared" si="482"/>
        <v>0</v>
      </c>
      <c r="L1130" s="959">
        <f t="shared" si="482"/>
        <v>28</v>
      </c>
      <c r="M1130" s="959">
        <f t="shared" si="482"/>
        <v>30</v>
      </c>
      <c r="N1130" s="960">
        <f t="shared" si="482"/>
        <v>30</v>
      </c>
      <c r="O1130" s="224"/>
      <c r="P1130" s="224"/>
      <c r="Q1130" s="224"/>
    </row>
    <row r="1131" spans="1:17" s="321" customFormat="1" ht="12.75">
      <c r="A1131" s="812" t="s">
        <v>578</v>
      </c>
      <c r="B1131" s="985"/>
      <c r="C1131" s="812"/>
      <c r="D1131" s="467">
        <v>160</v>
      </c>
      <c r="E1131" s="862" t="s">
        <v>364</v>
      </c>
      <c r="F1131" s="863">
        <f aca="true" t="shared" si="483" ref="F1131:N1131">SUM(F1132:F1134)</f>
        <v>61</v>
      </c>
      <c r="G1131" s="864">
        <f t="shared" si="483"/>
        <v>7220</v>
      </c>
      <c r="H1131" s="864">
        <f t="shared" si="483"/>
        <v>7220</v>
      </c>
      <c r="I1131" s="864">
        <f t="shared" si="483"/>
        <v>0</v>
      </c>
      <c r="J1131" s="864">
        <f t="shared" si="483"/>
        <v>0</v>
      </c>
      <c r="K1131" s="865">
        <f t="shared" si="483"/>
        <v>0</v>
      </c>
      <c r="L1131" s="866">
        <f t="shared" si="483"/>
        <v>7700</v>
      </c>
      <c r="M1131" s="866">
        <f t="shared" si="483"/>
        <v>8047</v>
      </c>
      <c r="N1131" s="867">
        <f t="shared" si="483"/>
        <v>8575</v>
      </c>
      <c r="O1131" s="844"/>
      <c r="P1131" s="844"/>
      <c r="Q1131" s="844"/>
    </row>
    <row r="1132" spans="1:17" s="81" customFormat="1" ht="12.75">
      <c r="A1132" s="153" t="s">
        <v>1379</v>
      </c>
      <c r="B1132" s="986"/>
      <c r="C1132" s="174"/>
      <c r="D1132" s="467">
        <v>161</v>
      </c>
      <c r="E1132" s="956">
        <v>20</v>
      </c>
      <c r="F1132" s="957">
        <f>F552</f>
        <v>61</v>
      </c>
      <c r="G1132" s="957">
        <f>SUM(H1132:K1132)</f>
        <v>3020</v>
      </c>
      <c r="H1132" s="957">
        <f aca="true" t="shared" si="484" ref="H1132:N1132">H552</f>
        <v>3020</v>
      </c>
      <c r="I1132" s="957">
        <f t="shared" si="484"/>
        <v>0</v>
      </c>
      <c r="J1132" s="957">
        <f t="shared" si="484"/>
        <v>0</v>
      </c>
      <c r="K1132" s="958">
        <f t="shared" si="484"/>
        <v>0</v>
      </c>
      <c r="L1132" s="959">
        <f t="shared" si="484"/>
        <v>3760</v>
      </c>
      <c r="M1132" s="959">
        <f t="shared" si="484"/>
        <v>3930</v>
      </c>
      <c r="N1132" s="960">
        <f t="shared" si="484"/>
        <v>4190</v>
      </c>
      <c r="O1132" s="224"/>
      <c r="P1132" s="224"/>
      <c r="Q1132" s="224"/>
    </row>
    <row r="1133" spans="1:17" s="81" customFormat="1" ht="12.75">
      <c r="A1133" s="174" t="s">
        <v>575</v>
      </c>
      <c r="B1133" s="986"/>
      <c r="C1133" s="174"/>
      <c r="D1133" s="467">
        <v>162</v>
      </c>
      <c r="E1133" s="956">
        <v>59</v>
      </c>
      <c r="F1133" s="957">
        <f>F564</f>
        <v>0</v>
      </c>
      <c r="G1133" s="957">
        <f>SUM(H1133:K1133)</f>
        <v>4200</v>
      </c>
      <c r="H1133" s="957">
        <f aca="true" t="shared" si="485" ref="H1133:N1133">H564</f>
        <v>4200</v>
      </c>
      <c r="I1133" s="957">
        <f t="shared" si="485"/>
        <v>0</v>
      </c>
      <c r="J1133" s="957">
        <f t="shared" si="485"/>
        <v>0</v>
      </c>
      <c r="K1133" s="958">
        <f t="shared" si="485"/>
        <v>0</v>
      </c>
      <c r="L1133" s="959">
        <f t="shared" si="485"/>
        <v>3940</v>
      </c>
      <c r="M1133" s="959">
        <f t="shared" si="485"/>
        <v>4117</v>
      </c>
      <c r="N1133" s="960">
        <f t="shared" si="485"/>
        <v>4385</v>
      </c>
      <c r="O1133" s="224"/>
      <c r="P1133" s="224"/>
      <c r="Q1133" s="224"/>
    </row>
    <row r="1134" spans="1:17" s="81" customFormat="1" ht="12.75">
      <c r="A1134" s="773" t="s">
        <v>259</v>
      </c>
      <c r="B1134" s="773"/>
      <c r="C1134" s="773"/>
      <c r="D1134" s="467">
        <v>163</v>
      </c>
      <c r="E1134" s="214">
        <v>84</v>
      </c>
      <c r="F1134" s="640">
        <f aca="true" t="shared" si="486" ref="F1134:N1134">SUM(F1135)</f>
        <v>0</v>
      </c>
      <c r="G1134" s="951">
        <f t="shared" si="486"/>
        <v>0</v>
      </c>
      <c r="H1134" s="951">
        <f t="shared" si="486"/>
        <v>0</v>
      </c>
      <c r="I1134" s="951">
        <f t="shared" si="486"/>
        <v>0</v>
      </c>
      <c r="J1134" s="951">
        <f t="shared" si="486"/>
        <v>0</v>
      </c>
      <c r="K1134" s="952">
        <f t="shared" si="486"/>
        <v>0</v>
      </c>
      <c r="L1134" s="953">
        <f t="shared" si="486"/>
        <v>0</v>
      </c>
      <c r="M1134" s="953">
        <f t="shared" si="486"/>
        <v>0</v>
      </c>
      <c r="N1134" s="954">
        <f t="shared" si="486"/>
        <v>0</v>
      </c>
      <c r="O1134" s="224"/>
      <c r="P1134" s="224"/>
      <c r="Q1134" s="224"/>
    </row>
    <row r="1135" spans="1:17" s="81" customFormat="1" ht="12.75">
      <c r="A1135" s="774"/>
      <c r="B1135" s="485" t="s">
        <v>260</v>
      </c>
      <c r="C1135" s="145"/>
      <c r="D1135" s="467">
        <v>164</v>
      </c>
      <c r="E1135" s="148">
        <v>85.01</v>
      </c>
      <c r="F1135" s="649">
        <f aca="true" t="shared" si="487" ref="F1135:N1135">SUM(F1136:F1137)</f>
        <v>0</v>
      </c>
      <c r="G1135" s="957">
        <f t="shared" si="487"/>
        <v>0</v>
      </c>
      <c r="H1135" s="957">
        <f t="shared" si="487"/>
        <v>0</v>
      </c>
      <c r="I1135" s="957">
        <f t="shared" si="487"/>
        <v>0</v>
      </c>
      <c r="J1135" s="957">
        <f t="shared" si="487"/>
        <v>0</v>
      </c>
      <c r="K1135" s="958">
        <f t="shared" si="487"/>
        <v>0</v>
      </c>
      <c r="L1135" s="959">
        <f t="shared" si="487"/>
        <v>0</v>
      </c>
      <c r="M1135" s="959">
        <f t="shared" si="487"/>
        <v>0</v>
      </c>
      <c r="N1135" s="960">
        <f t="shared" si="487"/>
        <v>0</v>
      </c>
      <c r="O1135" s="224"/>
      <c r="P1135" s="224"/>
      <c r="Q1135" s="224"/>
    </row>
    <row r="1136" spans="1:17" s="81" customFormat="1" ht="12.75">
      <c r="A1136" s="774"/>
      <c r="B1136" s="485"/>
      <c r="C1136" s="775" t="s">
        <v>262</v>
      </c>
      <c r="D1136" s="467">
        <v>165</v>
      </c>
      <c r="E1136" s="148" t="s">
        <v>263</v>
      </c>
      <c r="F1136" s="649">
        <f>F585</f>
        <v>0</v>
      </c>
      <c r="G1136" s="957">
        <f>SUM(H1136:K1136)</f>
        <v>0</v>
      </c>
      <c r="H1136" s="957">
        <f aca="true" t="shared" si="488" ref="H1136:N1136">H585</f>
        <v>0</v>
      </c>
      <c r="I1136" s="957">
        <f t="shared" si="488"/>
        <v>0</v>
      </c>
      <c r="J1136" s="957">
        <f t="shared" si="488"/>
        <v>0</v>
      </c>
      <c r="K1136" s="958">
        <f t="shared" si="488"/>
        <v>0</v>
      </c>
      <c r="L1136" s="959">
        <f t="shared" si="488"/>
        <v>0</v>
      </c>
      <c r="M1136" s="959">
        <f t="shared" si="488"/>
        <v>0</v>
      </c>
      <c r="N1136" s="960">
        <f t="shared" si="488"/>
        <v>0</v>
      </c>
      <c r="O1136" s="224"/>
      <c r="P1136" s="224"/>
      <c r="Q1136" s="224"/>
    </row>
    <row r="1137" spans="1:17" s="81" customFormat="1" ht="12.75" hidden="1">
      <c r="A1137" s="774"/>
      <c r="B1137" s="485"/>
      <c r="C1137" s="775" t="s">
        <v>264</v>
      </c>
      <c r="D1137" s="467">
        <v>166</v>
      </c>
      <c r="E1137" s="148" t="s">
        <v>265</v>
      </c>
      <c r="F1137" s="649"/>
      <c r="G1137" s="957">
        <f>SUM(H1137:K1137)</f>
        <v>0</v>
      </c>
      <c r="H1137" s="957"/>
      <c r="I1137" s="957"/>
      <c r="J1137" s="957"/>
      <c r="K1137" s="958"/>
      <c r="L1137" s="959"/>
      <c r="M1137" s="959"/>
      <c r="N1137" s="960"/>
      <c r="O1137" s="224"/>
      <c r="P1137" s="224"/>
      <c r="Q1137" s="224"/>
    </row>
    <row r="1138" spans="1:17" s="321" customFormat="1" ht="12.75">
      <c r="A1138" s="803" t="s">
        <v>579</v>
      </c>
      <c r="B1138" s="803"/>
      <c r="C1138" s="803"/>
      <c r="D1138" s="467">
        <v>167</v>
      </c>
      <c r="E1138" s="862" t="s">
        <v>390</v>
      </c>
      <c r="F1138" s="863">
        <f aca="true" t="shared" si="489" ref="F1138:N1138">SUM(F1139:F1142)</f>
        <v>4</v>
      </c>
      <c r="G1138" s="864">
        <f t="shared" si="489"/>
        <v>9471</v>
      </c>
      <c r="H1138" s="864">
        <f t="shared" si="489"/>
        <v>9471</v>
      </c>
      <c r="I1138" s="864">
        <f t="shared" si="489"/>
        <v>0</v>
      </c>
      <c r="J1138" s="864">
        <f t="shared" si="489"/>
        <v>0</v>
      </c>
      <c r="K1138" s="865">
        <f t="shared" si="489"/>
        <v>0</v>
      </c>
      <c r="L1138" s="866">
        <f t="shared" si="489"/>
        <v>10387</v>
      </c>
      <c r="M1138" s="866">
        <f t="shared" si="489"/>
        <v>10638</v>
      </c>
      <c r="N1138" s="867">
        <f t="shared" si="489"/>
        <v>10980</v>
      </c>
      <c r="O1138" s="844"/>
      <c r="P1138" s="844"/>
      <c r="Q1138" s="844"/>
    </row>
    <row r="1139" spans="1:17" s="81" customFormat="1" ht="12.75">
      <c r="A1139" s="153" t="s">
        <v>1378</v>
      </c>
      <c r="B1139" s="203"/>
      <c r="C1139" s="203"/>
      <c r="D1139" s="467">
        <v>168</v>
      </c>
      <c r="E1139" s="956">
        <v>10</v>
      </c>
      <c r="F1139" s="957">
        <f>F607</f>
        <v>0</v>
      </c>
      <c r="G1139" s="957">
        <f>SUM(H1139:K1139)</f>
        <v>3011</v>
      </c>
      <c r="H1139" s="957">
        <f aca="true" t="shared" si="490" ref="H1139:N1141">H607</f>
        <v>3011</v>
      </c>
      <c r="I1139" s="957">
        <f t="shared" si="490"/>
        <v>0</v>
      </c>
      <c r="J1139" s="957">
        <f t="shared" si="490"/>
        <v>0</v>
      </c>
      <c r="K1139" s="958">
        <f t="shared" si="490"/>
        <v>0</v>
      </c>
      <c r="L1139" s="959">
        <f t="shared" si="490"/>
        <v>3532</v>
      </c>
      <c r="M1139" s="959">
        <f t="shared" si="490"/>
        <v>3673</v>
      </c>
      <c r="N1139" s="960">
        <f t="shared" si="490"/>
        <v>3898</v>
      </c>
      <c r="O1139" s="224"/>
      <c r="P1139" s="224"/>
      <c r="Q1139" s="224"/>
    </row>
    <row r="1140" spans="1:17" s="81" customFormat="1" ht="12.75">
      <c r="A1140" s="153" t="s">
        <v>1379</v>
      </c>
      <c r="B1140" s="203"/>
      <c r="C1140" s="203"/>
      <c r="D1140" s="467">
        <v>169</v>
      </c>
      <c r="E1140" s="956">
        <v>20</v>
      </c>
      <c r="F1140" s="957">
        <f>F608</f>
        <v>4</v>
      </c>
      <c r="G1140" s="957">
        <f>SUM(H1140:K1140)</f>
        <v>1530</v>
      </c>
      <c r="H1140" s="957">
        <f t="shared" si="490"/>
        <v>1530</v>
      </c>
      <c r="I1140" s="957">
        <f t="shared" si="490"/>
        <v>0</v>
      </c>
      <c r="J1140" s="957">
        <f t="shared" si="490"/>
        <v>0</v>
      </c>
      <c r="K1140" s="958">
        <f t="shared" si="490"/>
        <v>0</v>
      </c>
      <c r="L1140" s="959">
        <f t="shared" si="490"/>
        <v>1625</v>
      </c>
      <c r="M1140" s="959">
        <f t="shared" si="490"/>
        <v>1680</v>
      </c>
      <c r="N1140" s="960">
        <f t="shared" si="490"/>
        <v>1727</v>
      </c>
      <c r="O1140" s="224"/>
      <c r="P1140" s="224"/>
      <c r="Q1140" s="224"/>
    </row>
    <row r="1141" spans="1:17" s="81" customFormat="1" ht="15" customHeight="1">
      <c r="A1141" s="965" t="s">
        <v>569</v>
      </c>
      <c r="B1141" s="966"/>
      <c r="C1141" s="967"/>
      <c r="D1141" s="467">
        <v>170</v>
      </c>
      <c r="E1141" s="956">
        <v>51</v>
      </c>
      <c r="F1141" s="957">
        <f>F609</f>
        <v>0</v>
      </c>
      <c r="G1141" s="957">
        <f>SUM(H1141:K1141)</f>
        <v>1000</v>
      </c>
      <c r="H1141" s="957">
        <f t="shared" si="490"/>
        <v>1000</v>
      </c>
      <c r="I1141" s="957">
        <f t="shared" si="490"/>
        <v>0</v>
      </c>
      <c r="J1141" s="957">
        <f t="shared" si="490"/>
        <v>0</v>
      </c>
      <c r="K1141" s="958">
        <f t="shared" si="490"/>
        <v>0</v>
      </c>
      <c r="L1141" s="959">
        <f t="shared" si="490"/>
        <v>1090</v>
      </c>
      <c r="M1141" s="959">
        <f t="shared" si="490"/>
        <v>1145</v>
      </c>
      <c r="N1141" s="960">
        <f t="shared" si="490"/>
        <v>1225</v>
      </c>
      <c r="O1141" s="224"/>
      <c r="P1141" s="224"/>
      <c r="Q1141" s="224"/>
    </row>
    <row r="1142" spans="1:17" s="81" customFormat="1" ht="14.25" customHeight="1">
      <c r="A1142" s="965" t="s">
        <v>577</v>
      </c>
      <c r="B1142" s="966"/>
      <c r="C1142" s="967"/>
      <c r="D1142" s="467">
        <v>171</v>
      </c>
      <c r="E1142" s="956">
        <v>57</v>
      </c>
      <c r="F1142" s="957">
        <f>F626</f>
        <v>0</v>
      </c>
      <c r="G1142" s="957">
        <f>SUM(H1142:K1142)</f>
        <v>3930</v>
      </c>
      <c r="H1142" s="957">
        <f aca="true" t="shared" si="491" ref="H1142:N1142">H626</f>
        <v>3930</v>
      </c>
      <c r="I1142" s="957">
        <f t="shared" si="491"/>
        <v>0</v>
      </c>
      <c r="J1142" s="957">
        <f t="shared" si="491"/>
        <v>0</v>
      </c>
      <c r="K1142" s="958">
        <f t="shared" si="491"/>
        <v>0</v>
      </c>
      <c r="L1142" s="959">
        <f t="shared" si="491"/>
        <v>4140</v>
      </c>
      <c r="M1142" s="959">
        <f t="shared" si="491"/>
        <v>4140</v>
      </c>
      <c r="N1142" s="960">
        <f t="shared" si="491"/>
        <v>4130</v>
      </c>
      <c r="O1142" s="224"/>
      <c r="P1142" s="224"/>
      <c r="Q1142" s="224"/>
    </row>
    <row r="1143" spans="1:17" s="321" customFormat="1" ht="22.5" customHeight="1">
      <c r="A1143" s="978" t="s">
        <v>580</v>
      </c>
      <c r="B1143" s="978"/>
      <c r="C1143" s="978"/>
      <c r="D1143" s="467">
        <v>172</v>
      </c>
      <c r="E1143" s="979" t="s">
        <v>412</v>
      </c>
      <c r="F1143" s="980">
        <f aca="true" t="shared" si="492" ref="F1143:N1143">F1144+F1149</f>
        <v>396</v>
      </c>
      <c r="G1143" s="951">
        <f t="shared" si="492"/>
        <v>10226</v>
      </c>
      <c r="H1143" s="951">
        <f t="shared" si="492"/>
        <v>10226</v>
      </c>
      <c r="I1143" s="951">
        <f t="shared" si="492"/>
        <v>0</v>
      </c>
      <c r="J1143" s="951">
        <f t="shared" si="492"/>
        <v>0</v>
      </c>
      <c r="K1143" s="952">
        <f t="shared" si="492"/>
        <v>0</v>
      </c>
      <c r="L1143" s="953">
        <f t="shared" si="492"/>
        <v>11670</v>
      </c>
      <c r="M1143" s="953">
        <f t="shared" si="492"/>
        <v>12103</v>
      </c>
      <c r="N1143" s="954">
        <f t="shared" si="492"/>
        <v>12863</v>
      </c>
      <c r="O1143" s="844"/>
      <c r="P1143" s="844"/>
      <c r="Q1143" s="844"/>
    </row>
    <row r="1144" spans="1:17" s="321" customFormat="1" ht="12.75">
      <c r="A1144" s="812" t="s">
        <v>581</v>
      </c>
      <c r="B1144" s="985"/>
      <c r="C1144" s="812"/>
      <c r="D1144" s="467">
        <v>173</v>
      </c>
      <c r="E1144" s="862" t="s">
        <v>414</v>
      </c>
      <c r="F1144" s="863">
        <f aca="true" t="shared" si="493" ref="F1144:N1144">SUM(F1145,F1146)</f>
        <v>71</v>
      </c>
      <c r="G1144" s="863">
        <f t="shared" si="493"/>
        <v>6926</v>
      </c>
      <c r="H1144" s="863">
        <f t="shared" si="493"/>
        <v>6926</v>
      </c>
      <c r="I1144" s="863">
        <f t="shared" si="493"/>
        <v>0</v>
      </c>
      <c r="J1144" s="863">
        <f t="shared" si="493"/>
        <v>0</v>
      </c>
      <c r="K1144" s="974">
        <f t="shared" si="493"/>
        <v>0</v>
      </c>
      <c r="L1144" s="975">
        <f t="shared" si="493"/>
        <v>7562</v>
      </c>
      <c r="M1144" s="975">
        <f t="shared" si="493"/>
        <v>7871</v>
      </c>
      <c r="N1144" s="976">
        <f t="shared" si="493"/>
        <v>8318</v>
      </c>
      <c r="O1144" s="844"/>
      <c r="P1144" s="844"/>
      <c r="Q1144" s="844"/>
    </row>
    <row r="1145" spans="1:17" s="81" customFormat="1" ht="12.75">
      <c r="A1145" s="153" t="s">
        <v>1379</v>
      </c>
      <c r="B1145" s="986"/>
      <c r="C1145" s="174"/>
      <c r="D1145" s="467">
        <v>174</v>
      </c>
      <c r="E1145" s="956">
        <v>20</v>
      </c>
      <c r="F1145" s="957">
        <f>F670</f>
        <v>71</v>
      </c>
      <c r="G1145" s="957">
        <f>SUM(H1145:K1145)</f>
        <v>6926</v>
      </c>
      <c r="H1145" s="957">
        <f aca="true" t="shared" si="494" ref="H1145:N1145">H670</f>
        <v>6926</v>
      </c>
      <c r="I1145" s="957">
        <f t="shared" si="494"/>
        <v>0</v>
      </c>
      <c r="J1145" s="957">
        <f t="shared" si="494"/>
        <v>0</v>
      </c>
      <c r="K1145" s="958">
        <f t="shared" si="494"/>
        <v>0</v>
      </c>
      <c r="L1145" s="959">
        <f t="shared" si="494"/>
        <v>7562</v>
      </c>
      <c r="M1145" s="959">
        <f t="shared" si="494"/>
        <v>7871</v>
      </c>
      <c r="N1145" s="960">
        <f t="shared" si="494"/>
        <v>8318</v>
      </c>
      <c r="O1145" s="224"/>
      <c r="P1145" s="224"/>
      <c r="Q1145" s="224"/>
    </row>
    <row r="1146" spans="1:17" s="81" customFormat="1" ht="12.75">
      <c r="A1146" s="773" t="s">
        <v>259</v>
      </c>
      <c r="B1146" s="773"/>
      <c r="C1146" s="773"/>
      <c r="D1146" s="467">
        <v>175</v>
      </c>
      <c r="E1146" s="214">
        <v>84</v>
      </c>
      <c r="F1146" s="957">
        <f aca="true" t="shared" si="495" ref="F1146:N1147">SUM(F1147)</f>
        <v>0</v>
      </c>
      <c r="G1146" s="957">
        <f t="shared" si="495"/>
        <v>0</v>
      </c>
      <c r="H1146" s="957">
        <f t="shared" si="495"/>
        <v>0</v>
      </c>
      <c r="I1146" s="957">
        <f t="shared" si="495"/>
        <v>0</v>
      </c>
      <c r="J1146" s="957">
        <f t="shared" si="495"/>
        <v>0</v>
      </c>
      <c r="K1146" s="958">
        <f t="shared" si="495"/>
        <v>0</v>
      </c>
      <c r="L1146" s="959">
        <f t="shared" si="495"/>
        <v>0</v>
      </c>
      <c r="M1146" s="959">
        <f t="shared" si="495"/>
        <v>0</v>
      </c>
      <c r="N1146" s="960">
        <f t="shared" si="495"/>
        <v>0</v>
      </c>
      <c r="O1146" s="224"/>
      <c r="P1146" s="224"/>
      <c r="Q1146" s="224"/>
    </row>
    <row r="1147" spans="1:17" s="81" customFormat="1" ht="12.75">
      <c r="A1147" s="774"/>
      <c r="B1147" s="485" t="s">
        <v>260</v>
      </c>
      <c r="C1147" s="145"/>
      <c r="D1147" s="467">
        <v>176</v>
      </c>
      <c r="E1147" s="148" t="s">
        <v>261</v>
      </c>
      <c r="F1147" s="957">
        <f t="shared" si="495"/>
        <v>0</v>
      </c>
      <c r="G1147" s="957">
        <f t="shared" si="495"/>
        <v>0</v>
      </c>
      <c r="H1147" s="957">
        <f t="shared" si="495"/>
        <v>0</v>
      </c>
      <c r="I1147" s="957">
        <f t="shared" si="495"/>
        <v>0</v>
      </c>
      <c r="J1147" s="957">
        <f t="shared" si="495"/>
        <v>0</v>
      </c>
      <c r="K1147" s="958">
        <f t="shared" si="495"/>
        <v>0</v>
      </c>
      <c r="L1147" s="959">
        <f t="shared" si="495"/>
        <v>0</v>
      </c>
      <c r="M1147" s="959">
        <f t="shared" si="495"/>
        <v>0</v>
      </c>
      <c r="N1147" s="960">
        <f t="shared" si="495"/>
        <v>0</v>
      </c>
      <c r="O1147" s="224"/>
      <c r="P1147" s="224"/>
      <c r="Q1147" s="224"/>
    </row>
    <row r="1148" spans="1:17" s="81" customFormat="1" ht="12.75">
      <c r="A1148" s="774"/>
      <c r="B1148" s="485"/>
      <c r="C1148" s="775" t="s">
        <v>262</v>
      </c>
      <c r="D1148" s="467">
        <v>177</v>
      </c>
      <c r="E1148" s="148" t="s">
        <v>263</v>
      </c>
      <c r="F1148" s="957">
        <f>F703</f>
        <v>0</v>
      </c>
      <c r="G1148" s="957">
        <f>SUM(H1148:K1148)</f>
        <v>0</v>
      </c>
      <c r="H1148" s="957">
        <f aca="true" t="shared" si="496" ref="H1148:N1148">H703</f>
        <v>0</v>
      </c>
      <c r="I1148" s="957">
        <f t="shared" si="496"/>
        <v>0</v>
      </c>
      <c r="J1148" s="957">
        <f t="shared" si="496"/>
        <v>0</v>
      </c>
      <c r="K1148" s="958">
        <f t="shared" si="496"/>
        <v>0</v>
      </c>
      <c r="L1148" s="959">
        <f t="shared" si="496"/>
        <v>0</v>
      </c>
      <c r="M1148" s="959">
        <f t="shared" si="496"/>
        <v>0</v>
      </c>
      <c r="N1148" s="960">
        <f t="shared" si="496"/>
        <v>0</v>
      </c>
      <c r="O1148" s="224"/>
      <c r="P1148" s="224"/>
      <c r="Q1148" s="224"/>
    </row>
    <row r="1149" spans="1:17" s="321" customFormat="1" ht="12.75">
      <c r="A1149" s="812" t="s">
        <v>582</v>
      </c>
      <c r="B1149" s="982"/>
      <c r="C1149" s="987"/>
      <c r="D1149" s="467">
        <v>178</v>
      </c>
      <c r="E1149" s="862" t="s">
        <v>429</v>
      </c>
      <c r="F1149" s="863">
        <f aca="true" t="shared" si="497" ref="F1149:N1149">SUM(F1150)</f>
        <v>325</v>
      </c>
      <c r="G1149" s="864">
        <f t="shared" si="497"/>
        <v>3300</v>
      </c>
      <c r="H1149" s="864">
        <f t="shared" si="497"/>
        <v>3300</v>
      </c>
      <c r="I1149" s="864">
        <f t="shared" si="497"/>
        <v>0</v>
      </c>
      <c r="J1149" s="864">
        <f t="shared" si="497"/>
        <v>0</v>
      </c>
      <c r="K1149" s="865">
        <f t="shared" si="497"/>
        <v>0</v>
      </c>
      <c r="L1149" s="866">
        <f t="shared" si="497"/>
        <v>4108</v>
      </c>
      <c r="M1149" s="866">
        <f t="shared" si="497"/>
        <v>4232</v>
      </c>
      <c r="N1149" s="867">
        <f t="shared" si="497"/>
        <v>4545</v>
      </c>
      <c r="O1149" s="844"/>
      <c r="P1149" s="844"/>
      <c r="Q1149" s="844"/>
    </row>
    <row r="1150" spans="1:17" s="81" customFormat="1" ht="12.75">
      <c r="A1150" s="153" t="s">
        <v>1379</v>
      </c>
      <c r="B1150" s="984"/>
      <c r="C1150" s="986"/>
      <c r="D1150" s="467">
        <v>179</v>
      </c>
      <c r="E1150" s="956">
        <v>20</v>
      </c>
      <c r="F1150" s="957">
        <f>F719</f>
        <v>325</v>
      </c>
      <c r="G1150" s="957">
        <f>SUM(H1150:K1150)</f>
        <v>3300</v>
      </c>
      <c r="H1150" s="957">
        <f aca="true" t="shared" si="498" ref="H1150:N1150">H719</f>
        <v>3300</v>
      </c>
      <c r="I1150" s="957">
        <f t="shared" si="498"/>
        <v>0</v>
      </c>
      <c r="J1150" s="957">
        <f t="shared" si="498"/>
        <v>0</v>
      </c>
      <c r="K1150" s="958">
        <f t="shared" si="498"/>
        <v>0</v>
      </c>
      <c r="L1150" s="959">
        <f t="shared" si="498"/>
        <v>4108</v>
      </c>
      <c r="M1150" s="959">
        <f t="shared" si="498"/>
        <v>4232</v>
      </c>
      <c r="N1150" s="960">
        <f t="shared" si="498"/>
        <v>4545</v>
      </c>
      <c r="O1150" s="224"/>
      <c r="P1150" s="224"/>
      <c r="Q1150" s="224"/>
    </row>
    <row r="1151" spans="1:17" s="321" customFormat="1" ht="12.75">
      <c r="A1151" s="988" t="s">
        <v>583</v>
      </c>
      <c r="B1151" s="988"/>
      <c r="C1151" s="988"/>
      <c r="D1151" s="467">
        <v>180</v>
      </c>
      <c r="E1151" s="979" t="s">
        <v>438</v>
      </c>
      <c r="F1151" s="980">
        <f aca="true" t="shared" si="499" ref="F1151:N1151">F1152+F1154+F1165+F1166+F1168</f>
        <v>190</v>
      </c>
      <c r="G1151" s="951">
        <f t="shared" si="499"/>
        <v>10730</v>
      </c>
      <c r="H1151" s="951">
        <f t="shared" si="499"/>
        <v>10730</v>
      </c>
      <c r="I1151" s="951">
        <f t="shared" si="499"/>
        <v>0</v>
      </c>
      <c r="J1151" s="951">
        <f t="shared" si="499"/>
        <v>0</v>
      </c>
      <c r="K1151" s="952">
        <f t="shared" si="499"/>
        <v>0</v>
      </c>
      <c r="L1151" s="953">
        <f t="shared" si="499"/>
        <v>12208</v>
      </c>
      <c r="M1151" s="953">
        <f t="shared" si="499"/>
        <v>12573</v>
      </c>
      <c r="N1151" s="954">
        <f t="shared" si="499"/>
        <v>13230</v>
      </c>
      <c r="O1151" s="844"/>
      <c r="P1151" s="844"/>
      <c r="Q1151" s="844"/>
    </row>
    <row r="1152" spans="1:17" s="321" customFormat="1" ht="12.75">
      <c r="A1152" s="812" t="s">
        <v>584</v>
      </c>
      <c r="B1152" s="985"/>
      <c r="C1152" s="989"/>
      <c r="D1152" s="467">
        <v>181</v>
      </c>
      <c r="E1152" s="862" t="s">
        <v>440</v>
      </c>
      <c r="F1152" s="863">
        <f aca="true" t="shared" si="500" ref="F1152:N1152">SUM(F1153)</f>
        <v>0</v>
      </c>
      <c r="G1152" s="864">
        <f t="shared" si="500"/>
        <v>0</v>
      </c>
      <c r="H1152" s="864">
        <f t="shared" si="500"/>
        <v>0</v>
      </c>
      <c r="I1152" s="864">
        <f t="shared" si="500"/>
        <v>0</v>
      </c>
      <c r="J1152" s="864">
        <f t="shared" si="500"/>
        <v>0</v>
      </c>
      <c r="K1152" s="865">
        <f t="shared" si="500"/>
        <v>0</v>
      </c>
      <c r="L1152" s="866">
        <f t="shared" si="500"/>
        <v>0</v>
      </c>
      <c r="M1152" s="866">
        <f t="shared" si="500"/>
        <v>0</v>
      </c>
      <c r="N1152" s="867">
        <f t="shared" si="500"/>
        <v>0</v>
      </c>
      <c r="O1152" s="844"/>
      <c r="P1152" s="844"/>
      <c r="Q1152" s="844"/>
    </row>
    <row r="1153" spans="1:17" s="81" customFormat="1" ht="12.75">
      <c r="A1153" s="153" t="s">
        <v>1379</v>
      </c>
      <c r="B1153" s="986"/>
      <c r="C1153" s="175"/>
      <c r="D1153" s="467">
        <v>182</v>
      </c>
      <c r="E1153" s="956">
        <v>20</v>
      </c>
      <c r="F1153" s="957">
        <f>F764</f>
        <v>0</v>
      </c>
      <c r="G1153" s="957">
        <f>SUM(H1153:K1153)</f>
        <v>0</v>
      </c>
      <c r="H1153" s="957">
        <f aca="true" t="shared" si="501" ref="H1153:N1153">H764</f>
        <v>0</v>
      </c>
      <c r="I1153" s="957">
        <f t="shared" si="501"/>
        <v>0</v>
      </c>
      <c r="J1153" s="957">
        <f t="shared" si="501"/>
        <v>0</v>
      </c>
      <c r="K1153" s="958">
        <f t="shared" si="501"/>
        <v>0</v>
      </c>
      <c r="L1153" s="959">
        <f t="shared" si="501"/>
        <v>0</v>
      </c>
      <c r="M1153" s="959">
        <f t="shared" si="501"/>
        <v>0</v>
      </c>
      <c r="N1153" s="960">
        <f t="shared" si="501"/>
        <v>0</v>
      </c>
      <c r="O1153" s="224"/>
      <c r="P1153" s="224"/>
      <c r="Q1153" s="224"/>
    </row>
    <row r="1154" spans="1:17" s="321" customFormat="1" ht="12.75">
      <c r="A1154" s="812" t="s">
        <v>585</v>
      </c>
      <c r="B1154" s="985"/>
      <c r="C1154" s="812"/>
      <c r="D1154" s="467">
        <v>183</v>
      </c>
      <c r="E1154" s="862" t="s">
        <v>1390</v>
      </c>
      <c r="F1154" s="863">
        <f aca="true" t="shared" si="502" ref="F1154:N1154">SUM(F1155,F1158,F1162)</f>
        <v>0</v>
      </c>
      <c r="G1154" s="863">
        <f t="shared" si="502"/>
        <v>1230</v>
      </c>
      <c r="H1154" s="863">
        <f t="shared" si="502"/>
        <v>1230</v>
      </c>
      <c r="I1154" s="863">
        <f t="shared" si="502"/>
        <v>0</v>
      </c>
      <c r="J1154" s="863">
        <f t="shared" si="502"/>
        <v>0</v>
      </c>
      <c r="K1154" s="974">
        <f t="shared" si="502"/>
        <v>0</v>
      </c>
      <c r="L1154" s="975">
        <f t="shared" si="502"/>
        <v>1058</v>
      </c>
      <c r="M1154" s="975">
        <f t="shared" si="502"/>
        <v>1088</v>
      </c>
      <c r="N1154" s="976">
        <f t="shared" si="502"/>
        <v>1130</v>
      </c>
      <c r="O1154" s="844"/>
      <c r="P1154" s="844"/>
      <c r="Q1154" s="844"/>
    </row>
    <row r="1155" spans="1:17" s="81" customFormat="1" ht="12.75">
      <c r="A1155" s="154" t="s">
        <v>163</v>
      </c>
      <c r="B1155" s="154"/>
      <c r="C1155" s="990"/>
      <c r="D1155" s="467">
        <v>184</v>
      </c>
      <c r="E1155" s="956">
        <v>40</v>
      </c>
      <c r="F1155" s="957">
        <f aca="true" t="shared" si="503" ref="F1155:N1155">SUM(F1156:F1157)</f>
        <v>0</v>
      </c>
      <c r="G1155" s="951">
        <f t="shared" si="503"/>
        <v>870</v>
      </c>
      <c r="H1155" s="951">
        <f t="shared" si="503"/>
        <v>870</v>
      </c>
      <c r="I1155" s="951">
        <f t="shared" si="503"/>
        <v>0</v>
      </c>
      <c r="J1155" s="951">
        <f t="shared" si="503"/>
        <v>0</v>
      </c>
      <c r="K1155" s="952">
        <f t="shared" si="503"/>
        <v>0</v>
      </c>
      <c r="L1155" s="953">
        <f t="shared" si="503"/>
        <v>601</v>
      </c>
      <c r="M1155" s="953">
        <f t="shared" si="503"/>
        <v>615</v>
      </c>
      <c r="N1155" s="954">
        <f t="shared" si="503"/>
        <v>640</v>
      </c>
      <c r="O1155" s="224"/>
      <c r="P1155" s="224"/>
      <c r="Q1155" s="224"/>
    </row>
    <row r="1156" spans="1:17" s="81" customFormat="1" ht="12.75">
      <c r="A1156" s="155"/>
      <c r="B1156" s="154" t="s">
        <v>450</v>
      </c>
      <c r="C1156" s="991"/>
      <c r="D1156" s="467">
        <v>185</v>
      </c>
      <c r="E1156" s="956" t="s">
        <v>165</v>
      </c>
      <c r="F1156" s="957">
        <f>F805</f>
        <v>0</v>
      </c>
      <c r="G1156" s="957">
        <f>SUM(H1156:K1156)</f>
        <v>870</v>
      </c>
      <c r="H1156" s="957">
        <f aca="true" t="shared" si="504" ref="H1156:N1157">H805</f>
        <v>870</v>
      </c>
      <c r="I1156" s="957">
        <f t="shared" si="504"/>
        <v>0</v>
      </c>
      <c r="J1156" s="957">
        <f t="shared" si="504"/>
        <v>0</v>
      </c>
      <c r="K1156" s="958">
        <f t="shared" si="504"/>
        <v>0</v>
      </c>
      <c r="L1156" s="959">
        <f t="shared" si="504"/>
        <v>601</v>
      </c>
      <c r="M1156" s="959">
        <f t="shared" si="504"/>
        <v>615</v>
      </c>
      <c r="N1156" s="960">
        <f t="shared" si="504"/>
        <v>640</v>
      </c>
      <c r="O1156" s="224"/>
      <c r="P1156" s="224"/>
      <c r="Q1156" s="224"/>
    </row>
    <row r="1157" spans="1:17" s="81" customFormat="1" ht="12.75">
      <c r="A1157" s="155"/>
      <c r="B1157" s="154" t="s">
        <v>47</v>
      </c>
      <c r="C1157" s="154"/>
      <c r="D1157" s="467">
        <v>186</v>
      </c>
      <c r="E1157" s="956" t="s">
        <v>166</v>
      </c>
      <c r="F1157" s="957">
        <f>F806</f>
        <v>0</v>
      </c>
      <c r="G1157" s="957">
        <f>SUM(H1157:K1157)</f>
        <v>0</v>
      </c>
      <c r="H1157" s="957">
        <f t="shared" si="504"/>
        <v>0</v>
      </c>
      <c r="I1157" s="957">
        <f t="shared" si="504"/>
        <v>0</v>
      </c>
      <c r="J1157" s="957">
        <f t="shared" si="504"/>
        <v>0</v>
      </c>
      <c r="K1157" s="958">
        <f t="shared" si="504"/>
        <v>0</v>
      </c>
      <c r="L1157" s="959">
        <f t="shared" si="504"/>
        <v>0</v>
      </c>
      <c r="M1157" s="959">
        <f t="shared" si="504"/>
        <v>0</v>
      </c>
      <c r="N1157" s="960">
        <f t="shared" si="504"/>
        <v>0</v>
      </c>
      <c r="O1157" s="224"/>
      <c r="P1157" s="224"/>
      <c r="Q1157" s="224"/>
    </row>
    <row r="1158" spans="1:17" s="81" customFormat="1" ht="12.75">
      <c r="A1158" s="736" t="s">
        <v>186</v>
      </c>
      <c r="B1158" s="214"/>
      <c r="C1158" s="736"/>
      <c r="D1158" s="467">
        <v>187</v>
      </c>
      <c r="E1158" s="642">
        <v>55</v>
      </c>
      <c r="F1158" s="957">
        <f aca="true" t="shared" si="505" ref="F1158:N1158">SUM(F1159)</f>
        <v>0</v>
      </c>
      <c r="G1158" s="957">
        <f t="shared" si="505"/>
        <v>360</v>
      </c>
      <c r="H1158" s="957">
        <f t="shared" si="505"/>
        <v>360</v>
      </c>
      <c r="I1158" s="957">
        <f t="shared" si="505"/>
        <v>0</v>
      </c>
      <c r="J1158" s="957">
        <f t="shared" si="505"/>
        <v>0</v>
      </c>
      <c r="K1158" s="958">
        <f t="shared" si="505"/>
        <v>0</v>
      </c>
      <c r="L1158" s="959">
        <f t="shared" si="505"/>
        <v>457</v>
      </c>
      <c r="M1158" s="959">
        <f t="shared" si="505"/>
        <v>473</v>
      </c>
      <c r="N1158" s="960">
        <f t="shared" si="505"/>
        <v>490</v>
      </c>
      <c r="O1158" s="224"/>
      <c r="P1158" s="224"/>
      <c r="Q1158" s="224"/>
    </row>
    <row r="1159" spans="1:17" s="81" customFormat="1" ht="12.75">
      <c r="A1159" s="145"/>
      <c r="B1159" s="736" t="s">
        <v>1417</v>
      </c>
      <c r="C1159" s="736"/>
      <c r="D1159" s="467">
        <v>188</v>
      </c>
      <c r="E1159" s="214" t="s">
        <v>1418</v>
      </c>
      <c r="F1159" s="957">
        <f aca="true" t="shared" si="506" ref="F1159:N1159">SUM(F1160:F1161)</f>
        <v>0</v>
      </c>
      <c r="G1159" s="957">
        <f t="shared" si="506"/>
        <v>360</v>
      </c>
      <c r="H1159" s="957">
        <f t="shared" si="506"/>
        <v>360</v>
      </c>
      <c r="I1159" s="957">
        <f t="shared" si="506"/>
        <v>0</v>
      </c>
      <c r="J1159" s="957">
        <f t="shared" si="506"/>
        <v>0</v>
      </c>
      <c r="K1159" s="958">
        <f t="shared" si="506"/>
        <v>0</v>
      </c>
      <c r="L1159" s="959">
        <f t="shared" si="506"/>
        <v>457</v>
      </c>
      <c r="M1159" s="959">
        <f t="shared" si="506"/>
        <v>473</v>
      </c>
      <c r="N1159" s="960">
        <f t="shared" si="506"/>
        <v>490</v>
      </c>
      <c r="O1159" s="224"/>
      <c r="P1159" s="224"/>
      <c r="Q1159" s="224"/>
    </row>
    <row r="1160" spans="1:17" s="81" customFormat="1" ht="12.75">
      <c r="A1160" s="153"/>
      <c r="B1160" s="154"/>
      <c r="C1160" s="154" t="s">
        <v>1529</v>
      </c>
      <c r="D1160" s="467">
        <v>189</v>
      </c>
      <c r="E1160" s="155" t="s">
        <v>1530</v>
      </c>
      <c r="F1160" s="957">
        <f aca="true" t="shared" si="507" ref="F1160:N1160">F813</f>
        <v>0</v>
      </c>
      <c r="G1160" s="957">
        <f t="shared" si="507"/>
        <v>360</v>
      </c>
      <c r="H1160" s="957">
        <f t="shared" si="507"/>
        <v>360</v>
      </c>
      <c r="I1160" s="957">
        <f t="shared" si="507"/>
        <v>0</v>
      </c>
      <c r="J1160" s="957">
        <f t="shared" si="507"/>
        <v>0</v>
      </c>
      <c r="K1160" s="958">
        <f t="shared" si="507"/>
        <v>0</v>
      </c>
      <c r="L1160" s="959">
        <f t="shared" si="507"/>
        <v>457</v>
      </c>
      <c r="M1160" s="959">
        <f t="shared" si="507"/>
        <v>473</v>
      </c>
      <c r="N1160" s="960">
        <f t="shared" si="507"/>
        <v>490</v>
      </c>
      <c r="O1160" s="224"/>
      <c r="P1160" s="224"/>
      <c r="Q1160" s="224"/>
    </row>
    <row r="1161" spans="1:17" s="81" customFormat="1" ht="12.75">
      <c r="A1161" s="174"/>
      <c r="B1161" s="986"/>
      <c r="C1161" s="165" t="s">
        <v>197</v>
      </c>
      <c r="D1161" s="467">
        <v>190</v>
      </c>
      <c r="E1161" s="956" t="s">
        <v>198</v>
      </c>
      <c r="F1161" s="957">
        <f>F814</f>
        <v>0</v>
      </c>
      <c r="G1161" s="957">
        <f>SUM(H1161:K1161)</f>
        <v>0</v>
      </c>
      <c r="H1161" s="957">
        <f aca="true" t="shared" si="508" ref="H1161:N1161">H814</f>
        <v>0</v>
      </c>
      <c r="I1161" s="957">
        <f t="shared" si="508"/>
        <v>0</v>
      </c>
      <c r="J1161" s="957">
        <f t="shared" si="508"/>
        <v>0</v>
      </c>
      <c r="K1161" s="958">
        <f t="shared" si="508"/>
        <v>0</v>
      </c>
      <c r="L1161" s="959">
        <f t="shared" si="508"/>
        <v>0</v>
      </c>
      <c r="M1161" s="959">
        <f t="shared" si="508"/>
        <v>0</v>
      </c>
      <c r="N1161" s="960">
        <f t="shared" si="508"/>
        <v>0</v>
      </c>
      <c r="O1161" s="224"/>
      <c r="P1161" s="224"/>
      <c r="Q1161" s="224"/>
    </row>
    <row r="1162" spans="1:17" s="81" customFormat="1" ht="12.75">
      <c r="A1162" s="736" t="s">
        <v>213</v>
      </c>
      <c r="B1162" s="145"/>
      <c r="C1162" s="814"/>
      <c r="D1162" s="467">
        <v>191</v>
      </c>
      <c r="E1162" s="642">
        <v>57</v>
      </c>
      <c r="F1162" s="951">
        <f aca="true" t="shared" si="509" ref="F1162:N1163">SUM(F1163)</f>
        <v>0</v>
      </c>
      <c r="G1162" s="951">
        <f t="shared" si="509"/>
        <v>0</v>
      </c>
      <c r="H1162" s="951">
        <f t="shared" si="509"/>
        <v>0</v>
      </c>
      <c r="I1162" s="951">
        <f t="shared" si="509"/>
        <v>0</v>
      </c>
      <c r="J1162" s="951">
        <f t="shared" si="509"/>
        <v>0</v>
      </c>
      <c r="K1162" s="952">
        <f t="shared" si="509"/>
        <v>0</v>
      </c>
      <c r="L1162" s="953">
        <f t="shared" si="509"/>
        <v>0</v>
      </c>
      <c r="M1162" s="953">
        <f t="shared" si="509"/>
        <v>0</v>
      </c>
      <c r="N1162" s="954">
        <f t="shared" si="509"/>
        <v>0</v>
      </c>
      <c r="O1162" s="224"/>
      <c r="P1162" s="224"/>
      <c r="Q1162" s="224"/>
    </row>
    <row r="1163" spans="1:17" s="81" customFormat="1" ht="12.75">
      <c r="A1163" s="214"/>
      <c r="B1163" s="145" t="s">
        <v>214</v>
      </c>
      <c r="C1163" s="829"/>
      <c r="D1163" s="467">
        <v>192</v>
      </c>
      <c r="E1163" s="642" t="s">
        <v>1425</v>
      </c>
      <c r="F1163" s="951">
        <f t="shared" si="509"/>
        <v>0</v>
      </c>
      <c r="G1163" s="951">
        <f t="shared" si="509"/>
        <v>0</v>
      </c>
      <c r="H1163" s="951">
        <f t="shared" si="509"/>
        <v>0</v>
      </c>
      <c r="I1163" s="951">
        <f t="shared" si="509"/>
        <v>0</v>
      </c>
      <c r="J1163" s="951">
        <f t="shared" si="509"/>
        <v>0</v>
      </c>
      <c r="K1163" s="952">
        <f t="shared" si="509"/>
        <v>0</v>
      </c>
      <c r="L1163" s="953">
        <f t="shared" si="509"/>
        <v>0</v>
      </c>
      <c r="M1163" s="953">
        <f t="shared" si="509"/>
        <v>0</v>
      </c>
      <c r="N1163" s="954">
        <f t="shared" si="509"/>
        <v>0</v>
      </c>
      <c r="O1163" s="224"/>
      <c r="P1163" s="224"/>
      <c r="Q1163" s="224"/>
    </row>
    <row r="1164" spans="1:17" s="81" customFormat="1" ht="12.75">
      <c r="A1164" s="736"/>
      <c r="B1164" s="148"/>
      <c r="C1164" s="165" t="s">
        <v>327</v>
      </c>
      <c r="D1164" s="467">
        <v>193</v>
      </c>
      <c r="E1164" s="674" t="s">
        <v>1427</v>
      </c>
      <c r="F1164" s="957">
        <f>F817</f>
        <v>0</v>
      </c>
      <c r="G1164" s="957">
        <f>SUM(H1164:K1164)</f>
        <v>0</v>
      </c>
      <c r="H1164" s="957">
        <f aca="true" t="shared" si="510" ref="H1164:N1164">H817</f>
        <v>0</v>
      </c>
      <c r="I1164" s="957">
        <f t="shared" si="510"/>
        <v>0</v>
      </c>
      <c r="J1164" s="957">
        <f t="shared" si="510"/>
        <v>0</v>
      </c>
      <c r="K1164" s="958">
        <f t="shared" si="510"/>
        <v>0</v>
      </c>
      <c r="L1164" s="959">
        <f t="shared" si="510"/>
        <v>0</v>
      </c>
      <c r="M1164" s="959">
        <f t="shared" si="510"/>
        <v>0</v>
      </c>
      <c r="N1164" s="960">
        <f t="shared" si="510"/>
        <v>0</v>
      </c>
      <c r="O1164" s="224"/>
      <c r="P1164" s="224"/>
      <c r="Q1164" s="224"/>
    </row>
    <row r="1165" spans="1:17" s="321" customFormat="1" ht="12.75">
      <c r="A1165" s="644" t="s">
        <v>1507</v>
      </c>
      <c r="B1165" s="488"/>
      <c r="C1165" s="992"/>
      <c r="D1165" s="467">
        <v>194</v>
      </c>
      <c r="E1165" s="901" t="s">
        <v>456</v>
      </c>
      <c r="F1165" s="870">
        <f>F837+F838+F839</f>
        <v>0</v>
      </c>
      <c r="G1165" s="720">
        <f>SUM(H1165:K1165)</f>
        <v>0</v>
      </c>
      <c r="H1165" s="720">
        <f aca="true" t="shared" si="511" ref="H1165:N1165">H837+H838+H839</f>
        <v>0</v>
      </c>
      <c r="I1165" s="720">
        <f t="shared" si="511"/>
        <v>0</v>
      </c>
      <c r="J1165" s="720">
        <f t="shared" si="511"/>
        <v>0</v>
      </c>
      <c r="K1165" s="878">
        <f t="shared" si="511"/>
        <v>0</v>
      </c>
      <c r="L1165" s="879">
        <f t="shared" si="511"/>
        <v>0</v>
      </c>
      <c r="M1165" s="879">
        <f t="shared" si="511"/>
        <v>0</v>
      </c>
      <c r="N1165" s="880">
        <f t="shared" si="511"/>
        <v>0</v>
      </c>
      <c r="O1165" s="844"/>
      <c r="P1165" s="844"/>
      <c r="Q1165" s="844"/>
    </row>
    <row r="1166" spans="1:17" s="321" customFormat="1" ht="12.75" customHeight="1">
      <c r="A1166" s="812" t="s">
        <v>586</v>
      </c>
      <c r="B1166" s="982"/>
      <c r="C1166" s="987"/>
      <c r="D1166" s="467">
        <v>195</v>
      </c>
      <c r="E1166" s="862" t="s">
        <v>461</v>
      </c>
      <c r="F1166" s="863">
        <f aca="true" t="shared" si="512" ref="F1166:N1166">SUM(F1167)</f>
        <v>190</v>
      </c>
      <c r="G1166" s="864">
        <f t="shared" si="512"/>
        <v>9500</v>
      </c>
      <c r="H1166" s="864">
        <f t="shared" si="512"/>
        <v>9500</v>
      </c>
      <c r="I1166" s="864">
        <f t="shared" si="512"/>
        <v>0</v>
      </c>
      <c r="J1166" s="864">
        <f t="shared" si="512"/>
        <v>0</v>
      </c>
      <c r="K1166" s="865">
        <f t="shared" si="512"/>
        <v>0</v>
      </c>
      <c r="L1166" s="866">
        <f t="shared" si="512"/>
        <v>11150</v>
      </c>
      <c r="M1166" s="866">
        <f t="shared" si="512"/>
        <v>11485</v>
      </c>
      <c r="N1166" s="867">
        <f t="shared" si="512"/>
        <v>12100</v>
      </c>
      <c r="O1166" s="844"/>
      <c r="P1166" s="844"/>
      <c r="Q1166" s="844"/>
    </row>
    <row r="1167" spans="1:17" s="81" customFormat="1" ht="12.75" customHeight="1">
      <c r="A1167" s="153" t="s">
        <v>1379</v>
      </c>
      <c r="B1167" s="984"/>
      <c r="C1167" s="986"/>
      <c r="D1167" s="467">
        <v>196</v>
      </c>
      <c r="E1167" s="956">
        <v>20</v>
      </c>
      <c r="F1167" s="957">
        <f>F857</f>
        <v>190</v>
      </c>
      <c r="G1167" s="957">
        <f>SUM(H1167:K1167)</f>
        <v>9500</v>
      </c>
      <c r="H1167" s="957">
        <f aca="true" t="shared" si="513" ref="H1167:N1167">H857</f>
        <v>9500</v>
      </c>
      <c r="I1167" s="957">
        <f t="shared" si="513"/>
        <v>0</v>
      </c>
      <c r="J1167" s="957">
        <f t="shared" si="513"/>
        <v>0</v>
      </c>
      <c r="K1167" s="958">
        <f t="shared" si="513"/>
        <v>0</v>
      </c>
      <c r="L1167" s="959">
        <f t="shared" si="513"/>
        <v>11150</v>
      </c>
      <c r="M1167" s="959">
        <f t="shared" si="513"/>
        <v>11485</v>
      </c>
      <c r="N1167" s="960">
        <f t="shared" si="513"/>
        <v>12100</v>
      </c>
      <c r="O1167" s="224"/>
      <c r="P1167" s="224"/>
      <c r="Q1167" s="224"/>
    </row>
    <row r="1168" spans="1:17" s="321" customFormat="1" ht="12.75" customHeight="1">
      <c r="A1168" s="812" t="s">
        <v>587</v>
      </c>
      <c r="B1168" s="982"/>
      <c r="C1168" s="989"/>
      <c r="D1168" s="467">
        <v>197</v>
      </c>
      <c r="E1168" s="862" t="s">
        <v>477</v>
      </c>
      <c r="F1168" s="863">
        <f>F906+F907+F908+F911+F924+F934</f>
        <v>0</v>
      </c>
      <c r="G1168" s="993">
        <f>SUM(H1168:K1168)</f>
        <v>0</v>
      </c>
      <c r="H1168" s="993">
        <f aca="true" t="shared" si="514" ref="H1168:N1168">H906+H907+H908+H911+H924+H934</f>
        <v>0</v>
      </c>
      <c r="I1168" s="993">
        <f t="shared" si="514"/>
        <v>0</v>
      </c>
      <c r="J1168" s="993">
        <f t="shared" si="514"/>
        <v>0</v>
      </c>
      <c r="K1168" s="994">
        <f t="shared" si="514"/>
        <v>0</v>
      </c>
      <c r="L1168" s="995">
        <f t="shared" si="514"/>
        <v>0</v>
      </c>
      <c r="M1168" s="995">
        <f t="shared" si="514"/>
        <v>0</v>
      </c>
      <c r="N1168" s="996">
        <f t="shared" si="514"/>
        <v>0</v>
      </c>
      <c r="O1168" s="844"/>
      <c r="P1168" s="844"/>
      <c r="Q1168" s="844"/>
    </row>
    <row r="1169" spans="1:17" s="321" customFormat="1" ht="12.75">
      <c r="A1169" s="997" t="s">
        <v>588</v>
      </c>
      <c r="B1169" s="997"/>
      <c r="C1169" s="997"/>
      <c r="D1169" s="467">
        <v>198</v>
      </c>
      <c r="E1169" s="901" t="s">
        <v>493</v>
      </c>
      <c r="F1169" s="870"/>
      <c r="G1169" s="720"/>
      <c r="H1169" s="720"/>
      <c r="I1169" s="720"/>
      <c r="J1169" s="720"/>
      <c r="K1169" s="939"/>
      <c r="L1169" s="940"/>
      <c r="M1169" s="940"/>
      <c r="N1169" s="941"/>
      <c r="O1169" s="844"/>
      <c r="P1169" s="844"/>
      <c r="Q1169" s="844"/>
    </row>
    <row r="1170" spans="1:17" s="321" customFormat="1" ht="12.75">
      <c r="A1170" s="450"/>
      <c r="B1170" s="450"/>
      <c r="C1170" s="998" t="s">
        <v>494</v>
      </c>
      <c r="D1170" s="467">
        <v>199</v>
      </c>
      <c r="E1170" s="717" t="s">
        <v>267</v>
      </c>
      <c r="F1170" s="720"/>
      <c r="G1170" s="720"/>
      <c r="H1170" s="720"/>
      <c r="I1170" s="720"/>
      <c r="J1170" s="720"/>
      <c r="K1170" s="939"/>
      <c r="L1170" s="940"/>
      <c r="M1170" s="940"/>
      <c r="N1170" s="941"/>
      <c r="O1170" s="844"/>
      <c r="P1170" s="844"/>
      <c r="Q1170" s="844"/>
    </row>
    <row r="1171" spans="1:17" s="321" customFormat="1" ht="12.75">
      <c r="A1171" s="450"/>
      <c r="B1171" s="450"/>
      <c r="C1171" s="148" t="s">
        <v>589</v>
      </c>
      <c r="D1171" s="467">
        <v>200</v>
      </c>
      <c r="E1171" s="148" t="s">
        <v>268</v>
      </c>
      <c r="F1171" s="927"/>
      <c r="G1171" s="720">
        <f aca="true" t="shared" si="515" ref="G1171:N1171">G970-G1095</f>
        <v>0</v>
      </c>
      <c r="H1171" s="720">
        <f t="shared" si="515"/>
        <v>0</v>
      </c>
      <c r="I1171" s="720">
        <f t="shared" si="515"/>
        <v>0</v>
      </c>
      <c r="J1171" s="720">
        <f t="shared" si="515"/>
        <v>0</v>
      </c>
      <c r="K1171" s="878">
        <f t="shared" si="515"/>
        <v>0</v>
      </c>
      <c r="L1171" s="879">
        <f t="shared" si="515"/>
        <v>0</v>
      </c>
      <c r="M1171" s="879">
        <f t="shared" si="515"/>
        <v>0</v>
      </c>
      <c r="N1171" s="880">
        <f t="shared" si="515"/>
        <v>0</v>
      </c>
      <c r="O1171" s="844"/>
      <c r="P1171" s="844"/>
      <c r="Q1171" s="844"/>
    </row>
    <row r="1172" spans="1:17" s="321" customFormat="1" ht="12.75" customHeight="1">
      <c r="A1172" s="450"/>
      <c r="B1172" s="450"/>
      <c r="C1172" s="838" t="s">
        <v>497</v>
      </c>
      <c r="D1172" s="467">
        <v>201</v>
      </c>
      <c r="E1172" s="148" t="s">
        <v>498</v>
      </c>
      <c r="F1172" s="927"/>
      <c r="G1172" s="720"/>
      <c r="H1172" s="720"/>
      <c r="I1172" s="720"/>
      <c r="J1172" s="720"/>
      <c r="K1172" s="878"/>
      <c r="L1172" s="879"/>
      <c r="M1172" s="879"/>
      <c r="N1172" s="880"/>
      <c r="O1172" s="844"/>
      <c r="P1172" s="844"/>
      <c r="Q1172" s="844"/>
    </row>
    <row r="1173" spans="1:17" s="321" customFormat="1" ht="12.75">
      <c r="A1173" s="450"/>
      <c r="B1173" s="450"/>
      <c r="C1173" s="838" t="s">
        <v>590</v>
      </c>
      <c r="D1173" s="467">
        <v>202</v>
      </c>
      <c r="E1173" s="148" t="s">
        <v>269</v>
      </c>
      <c r="F1173" s="927"/>
      <c r="G1173" s="720"/>
      <c r="H1173" s="720"/>
      <c r="I1173" s="720"/>
      <c r="J1173" s="720"/>
      <c r="K1173" s="878"/>
      <c r="L1173" s="879"/>
      <c r="M1173" s="879"/>
      <c r="N1173" s="880"/>
      <c r="O1173" s="844"/>
      <c r="P1173" s="844"/>
      <c r="Q1173" s="844"/>
    </row>
    <row r="1174" spans="1:17" s="321" customFormat="1" ht="12.75" customHeight="1">
      <c r="A1174" s="450"/>
      <c r="B1174" s="450"/>
      <c r="C1174" s="999" t="s">
        <v>1242</v>
      </c>
      <c r="D1174" s="467">
        <v>203</v>
      </c>
      <c r="E1174" s="148" t="s">
        <v>503</v>
      </c>
      <c r="F1174" s="927"/>
      <c r="G1174" s="720"/>
      <c r="H1174" s="720"/>
      <c r="I1174" s="720"/>
      <c r="J1174" s="720"/>
      <c r="K1174" s="878"/>
      <c r="L1174" s="879"/>
      <c r="M1174" s="879"/>
      <c r="N1174" s="880"/>
      <c r="O1174" s="844"/>
      <c r="P1174" s="844"/>
      <c r="Q1174" s="844"/>
    </row>
    <row r="1175" spans="1:17" s="321" customFormat="1" ht="16.5" customHeight="1">
      <c r="A1175" s="1000"/>
      <c r="B1175" s="1001"/>
      <c r="C1175" s="1001"/>
      <c r="D1175" s="322"/>
      <c r="E1175" s="1002"/>
      <c r="F1175" s="1003"/>
      <c r="G1175" s="1004"/>
      <c r="H1175" s="1004"/>
      <c r="I1175" s="1004"/>
      <c r="J1175" s="1004"/>
      <c r="K1175" s="1005"/>
      <c r="L1175" s="1006"/>
      <c r="M1175" s="1006"/>
      <c r="N1175" s="1007"/>
      <c r="O1175" s="844"/>
      <c r="P1175" s="844"/>
      <c r="Q1175" s="844"/>
    </row>
    <row r="1176" spans="1:17" s="321" customFormat="1" ht="35.25" customHeight="1">
      <c r="A1176" s="1008" t="s">
        <v>591</v>
      </c>
      <c r="B1176" s="1008"/>
      <c r="C1176" s="1008"/>
      <c r="D1176" s="1009">
        <v>1</v>
      </c>
      <c r="E1176" s="1010" t="s">
        <v>508</v>
      </c>
      <c r="F1176" s="1011">
        <f aca="true" t="shared" si="516" ref="F1176:N1176">F1177+F1178+F1181+F1188+F1195+F1198+F1235</f>
        <v>0</v>
      </c>
      <c r="G1176" s="1012">
        <f t="shared" si="516"/>
        <v>28657</v>
      </c>
      <c r="H1176" s="1012">
        <f t="shared" si="516"/>
        <v>28657</v>
      </c>
      <c r="I1176" s="1012">
        <f t="shared" si="516"/>
        <v>0</v>
      </c>
      <c r="J1176" s="1012">
        <f t="shared" si="516"/>
        <v>0</v>
      </c>
      <c r="K1176" s="1013">
        <f t="shared" si="516"/>
        <v>0</v>
      </c>
      <c r="L1176" s="1014">
        <f t="shared" si="516"/>
        <v>20960</v>
      </c>
      <c r="M1176" s="1014">
        <f t="shared" si="516"/>
        <v>20815</v>
      </c>
      <c r="N1176" s="1015">
        <f t="shared" si="516"/>
        <v>22493</v>
      </c>
      <c r="O1176" s="844"/>
      <c r="P1176" s="844"/>
      <c r="Q1176" s="844"/>
    </row>
    <row r="1177" spans="1:17" s="321" customFormat="1" ht="12.75">
      <c r="A1177" s="450"/>
      <c r="B1177" s="931" t="s">
        <v>1356</v>
      </c>
      <c r="C1177" s="1016"/>
      <c r="D1177" s="467">
        <v>2</v>
      </c>
      <c r="E1177" s="901" t="s">
        <v>592</v>
      </c>
      <c r="F1177" s="870"/>
      <c r="G1177" s="870"/>
      <c r="H1177" s="870"/>
      <c r="I1177" s="870"/>
      <c r="J1177" s="870"/>
      <c r="K1177" s="939"/>
      <c r="L1177" s="940"/>
      <c r="M1177" s="940"/>
      <c r="N1177" s="941"/>
      <c r="O1177" s="844"/>
      <c r="P1177" s="844"/>
      <c r="Q1177" s="844"/>
    </row>
    <row r="1178" spans="1:17" s="321" customFormat="1" ht="12.75">
      <c r="A1178" s="644" t="s">
        <v>593</v>
      </c>
      <c r="B1178" s="450"/>
      <c r="C1178" s="490"/>
      <c r="D1178" s="467">
        <v>3</v>
      </c>
      <c r="E1178" s="882" t="s">
        <v>1297</v>
      </c>
      <c r="F1178" s="870">
        <f aca="true" t="shared" si="517" ref="F1178:N1179">F1179</f>
        <v>0</v>
      </c>
      <c r="G1178" s="870">
        <f t="shared" si="517"/>
        <v>0</v>
      </c>
      <c r="H1178" s="870">
        <f t="shared" si="517"/>
        <v>0</v>
      </c>
      <c r="I1178" s="870">
        <f t="shared" si="517"/>
        <v>0</v>
      </c>
      <c r="J1178" s="870">
        <f t="shared" si="517"/>
        <v>0</v>
      </c>
      <c r="K1178" s="871">
        <f t="shared" si="517"/>
        <v>0</v>
      </c>
      <c r="L1178" s="872">
        <f t="shared" si="517"/>
        <v>0</v>
      </c>
      <c r="M1178" s="872">
        <f t="shared" si="517"/>
        <v>0</v>
      </c>
      <c r="N1178" s="873">
        <f t="shared" si="517"/>
        <v>0</v>
      </c>
      <c r="O1178" s="844"/>
      <c r="P1178" s="844"/>
      <c r="Q1178" s="844"/>
    </row>
    <row r="1179" spans="1:17" s="321" customFormat="1" ht="12.75" customHeight="1">
      <c r="A1179" s="450"/>
      <c r="B1179" s="900" t="s">
        <v>594</v>
      </c>
      <c r="C1179" s="900"/>
      <c r="D1179" s="467">
        <v>4</v>
      </c>
      <c r="E1179" s="868" t="s">
        <v>1600</v>
      </c>
      <c r="F1179" s="869">
        <f t="shared" si="517"/>
        <v>0</v>
      </c>
      <c r="G1179" s="870">
        <f t="shared" si="517"/>
        <v>0</v>
      </c>
      <c r="H1179" s="870">
        <f t="shared" si="517"/>
        <v>0</v>
      </c>
      <c r="I1179" s="870">
        <f t="shared" si="517"/>
        <v>0</v>
      </c>
      <c r="J1179" s="870">
        <f t="shared" si="517"/>
        <v>0</v>
      </c>
      <c r="K1179" s="871">
        <f t="shared" si="517"/>
        <v>0</v>
      </c>
      <c r="L1179" s="872">
        <f t="shared" si="517"/>
        <v>0</v>
      </c>
      <c r="M1179" s="872">
        <f t="shared" si="517"/>
        <v>0</v>
      </c>
      <c r="N1179" s="873">
        <f t="shared" si="517"/>
        <v>0</v>
      </c>
      <c r="O1179" s="844"/>
      <c r="P1179" s="844"/>
      <c r="Q1179" s="844"/>
    </row>
    <row r="1180" spans="1:17" s="321" customFormat="1" ht="25.5">
      <c r="A1180" s="683"/>
      <c r="B1180" s="450"/>
      <c r="C1180" s="1017" t="s">
        <v>595</v>
      </c>
      <c r="D1180" s="467">
        <v>5</v>
      </c>
      <c r="E1180" s="886" t="s">
        <v>1612</v>
      </c>
      <c r="F1180" s="877">
        <f>F51</f>
        <v>0</v>
      </c>
      <c r="G1180" s="720">
        <f>SUM(H1180:K1180)</f>
        <v>0</v>
      </c>
      <c r="H1180" s="720">
        <f aca="true" t="shared" si="518" ref="H1180:N1180">H51</f>
        <v>0</v>
      </c>
      <c r="I1180" s="720">
        <f t="shared" si="518"/>
        <v>0</v>
      </c>
      <c r="J1180" s="720">
        <f t="shared" si="518"/>
        <v>0</v>
      </c>
      <c r="K1180" s="878">
        <f t="shared" si="518"/>
        <v>0</v>
      </c>
      <c r="L1180" s="879">
        <f t="shared" si="518"/>
        <v>0</v>
      </c>
      <c r="M1180" s="879">
        <f t="shared" si="518"/>
        <v>0</v>
      </c>
      <c r="N1180" s="880">
        <f t="shared" si="518"/>
        <v>0</v>
      </c>
      <c r="O1180" s="844"/>
      <c r="P1180" s="844"/>
      <c r="Q1180" s="844"/>
    </row>
    <row r="1181" spans="1:17" s="321" customFormat="1" ht="12.75">
      <c r="A1181" s="644" t="s">
        <v>1660</v>
      </c>
      <c r="B1181" s="450"/>
      <c r="C1181" s="450"/>
      <c r="D1181" s="467">
        <v>6</v>
      </c>
      <c r="E1181" s="899" t="s">
        <v>1661</v>
      </c>
      <c r="F1181" s="870">
        <f aca="true" t="shared" si="519" ref="F1181:N1181">F1182+F1186</f>
        <v>0</v>
      </c>
      <c r="G1181" s="870">
        <f t="shared" si="519"/>
        <v>9862</v>
      </c>
      <c r="H1181" s="870">
        <f t="shared" si="519"/>
        <v>9862</v>
      </c>
      <c r="I1181" s="870">
        <f t="shared" si="519"/>
        <v>0</v>
      </c>
      <c r="J1181" s="870">
        <f t="shared" si="519"/>
        <v>0</v>
      </c>
      <c r="K1181" s="871">
        <f t="shared" si="519"/>
        <v>0</v>
      </c>
      <c r="L1181" s="872">
        <f t="shared" si="519"/>
        <v>18235</v>
      </c>
      <c r="M1181" s="872">
        <f t="shared" si="519"/>
        <v>17955</v>
      </c>
      <c r="N1181" s="873">
        <f t="shared" si="519"/>
        <v>19433</v>
      </c>
      <c r="O1181" s="844"/>
      <c r="P1181" s="844"/>
      <c r="Q1181" s="844"/>
    </row>
    <row r="1182" spans="1:17" s="321" customFormat="1" ht="12.75" customHeight="1">
      <c r="A1182" s="450"/>
      <c r="B1182" s="907" t="s">
        <v>596</v>
      </c>
      <c r="C1182" s="907"/>
      <c r="D1182" s="467">
        <v>7</v>
      </c>
      <c r="E1182" s="901" t="s">
        <v>1690</v>
      </c>
      <c r="F1182" s="870">
        <f aca="true" t="shared" si="520" ref="F1182:N1182">F1183+F1184+F1185</f>
        <v>0</v>
      </c>
      <c r="G1182" s="870">
        <f t="shared" si="520"/>
        <v>0</v>
      </c>
      <c r="H1182" s="870">
        <f t="shared" si="520"/>
        <v>0</v>
      </c>
      <c r="I1182" s="870">
        <f t="shared" si="520"/>
        <v>0</v>
      </c>
      <c r="J1182" s="870">
        <f t="shared" si="520"/>
        <v>0</v>
      </c>
      <c r="K1182" s="871">
        <f t="shared" si="520"/>
        <v>0</v>
      </c>
      <c r="L1182" s="872">
        <f t="shared" si="520"/>
        <v>0</v>
      </c>
      <c r="M1182" s="872">
        <f t="shared" si="520"/>
        <v>0</v>
      </c>
      <c r="N1182" s="873">
        <f t="shared" si="520"/>
        <v>0</v>
      </c>
      <c r="O1182" s="844"/>
      <c r="P1182" s="844"/>
      <c r="Q1182" s="844"/>
    </row>
    <row r="1183" spans="1:17" s="321" customFormat="1" ht="12.75">
      <c r="A1183" s="683"/>
      <c r="B1183" s="450"/>
      <c r="C1183" s="1018" t="s">
        <v>597</v>
      </c>
      <c r="D1183" s="467">
        <v>8</v>
      </c>
      <c r="E1183" s="1019" t="s">
        <v>1698</v>
      </c>
      <c r="F1183" s="1020">
        <f>F100</f>
        <v>0</v>
      </c>
      <c r="G1183" s="720">
        <f>SUM(H1183:K1183)</f>
        <v>0</v>
      </c>
      <c r="H1183" s="720">
        <f aca="true" t="shared" si="521" ref="H1183:N1184">H100</f>
        <v>0</v>
      </c>
      <c r="I1183" s="720">
        <f t="shared" si="521"/>
        <v>0</v>
      </c>
      <c r="J1183" s="720">
        <f t="shared" si="521"/>
        <v>0</v>
      </c>
      <c r="K1183" s="878">
        <f t="shared" si="521"/>
        <v>0</v>
      </c>
      <c r="L1183" s="879">
        <f t="shared" si="521"/>
        <v>0</v>
      </c>
      <c r="M1183" s="879">
        <f t="shared" si="521"/>
        <v>0</v>
      </c>
      <c r="N1183" s="880">
        <f t="shared" si="521"/>
        <v>0</v>
      </c>
      <c r="O1183" s="844"/>
      <c r="P1183" s="844"/>
      <c r="Q1183" s="844"/>
    </row>
    <row r="1184" spans="1:17" s="321" customFormat="1" ht="12.75">
      <c r="A1184" s="683"/>
      <c r="B1184" s="450"/>
      <c r="C1184" s="1018" t="s">
        <v>1699</v>
      </c>
      <c r="D1184" s="467">
        <v>9</v>
      </c>
      <c r="E1184" s="1019" t="s">
        <v>1700</v>
      </c>
      <c r="F1184" s="1020">
        <f>F101</f>
        <v>0</v>
      </c>
      <c r="G1184" s="720">
        <f>SUM(H1184:K1184)</f>
        <v>0</v>
      </c>
      <c r="H1184" s="720">
        <f t="shared" si="521"/>
        <v>0</v>
      </c>
      <c r="I1184" s="720">
        <f t="shared" si="521"/>
        <v>0</v>
      </c>
      <c r="J1184" s="720">
        <f t="shared" si="521"/>
        <v>0</v>
      </c>
      <c r="K1184" s="878">
        <f t="shared" si="521"/>
        <v>0</v>
      </c>
      <c r="L1184" s="879">
        <f t="shared" si="521"/>
        <v>0</v>
      </c>
      <c r="M1184" s="879">
        <f t="shared" si="521"/>
        <v>0</v>
      </c>
      <c r="N1184" s="880">
        <f t="shared" si="521"/>
        <v>0</v>
      </c>
      <c r="O1184" s="844"/>
      <c r="P1184" s="844"/>
      <c r="Q1184" s="844"/>
    </row>
    <row r="1185" spans="1:17" s="321" customFormat="1" ht="12.75">
      <c r="A1185" s="683"/>
      <c r="B1185" s="450"/>
      <c r="C1185" s="1018" t="s">
        <v>1703</v>
      </c>
      <c r="D1185" s="467">
        <v>10</v>
      </c>
      <c r="E1185" s="1019" t="s">
        <v>1704</v>
      </c>
      <c r="F1185" s="1020">
        <f>F103</f>
        <v>0</v>
      </c>
      <c r="G1185" s="720">
        <f>SUM(H1185:K1185)</f>
        <v>0</v>
      </c>
      <c r="H1185" s="720">
        <f aca="true" t="shared" si="522" ref="H1185:N1185">H103</f>
        <v>0</v>
      </c>
      <c r="I1185" s="720">
        <f t="shared" si="522"/>
        <v>0</v>
      </c>
      <c r="J1185" s="720">
        <f t="shared" si="522"/>
        <v>0</v>
      </c>
      <c r="K1185" s="878">
        <f t="shared" si="522"/>
        <v>0</v>
      </c>
      <c r="L1185" s="879">
        <f t="shared" si="522"/>
        <v>0</v>
      </c>
      <c r="M1185" s="879">
        <f t="shared" si="522"/>
        <v>0</v>
      </c>
      <c r="N1185" s="880">
        <f t="shared" si="522"/>
        <v>0</v>
      </c>
      <c r="O1185" s="844"/>
      <c r="P1185" s="844"/>
      <c r="Q1185" s="844"/>
    </row>
    <row r="1186" spans="1:17" s="321" customFormat="1" ht="12.75">
      <c r="A1186" s="683"/>
      <c r="B1186" s="450" t="s">
        <v>598</v>
      </c>
      <c r="C1186" s="1018"/>
      <c r="D1186" s="467">
        <v>11</v>
      </c>
      <c r="E1186" s="1021" t="s">
        <v>1707</v>
      </c>
      <c r="F1186" s="1022">
        <f aca="true" t="shared" si="523" ref="F1186:N1186">SUM(F1187)</f>
        <v>0</v>
      </c>
      <c r="G1186" s="951">
        <f t="shared" si="523"/>
        <v>9862</v>
      </c>
      <c r="H1186" s="951">
        <f t="shared" si="523"/>
        <v>9862</v>
      </c>
      <c r="I1186" s="951">
        <f t="shared" si="523"/>
        <v>0</v>
      </c>
      <c r="J1186" s="951">
        <f t="shared" si="523"/>
        <v>0</v>
      </c>
      <c r="K1186" s="952">
        <f t="shared" si="523"/>
        <v>0</v>
      </c>
      <c r="L1186" s="953">
        <f t="shared" si="523"/>
        <v>18235</v>
      </c>
      <c r="M1186" s="953">
        <f t="shared" si="523"/>
        <v>17955</v>
      </c>
      <c r="N1186" s="954">
        <f t="shared" si="523"/>
        <v>19433</v>
      </c>
      <c r="O1186" s="844"/>
      <c r="P1186" s="844"/>
      <c r="Q1186" s="844"/>
    </row>
    <row r="1187" spans="1:17" s="321" customFormat="1" ht="12.75">
      <c r="A1187" s="683"/>
      <c r="B1187" s="322"/>
      <c r="C1187" s="1023" t="s">
        <v>1356</v>
      </c>
      <c r="D1187" s="467">
        <v>12</v>
      </c>
      <c r="E1187" s="1024" t="s">
        <v>1711</v>
      </c>
      <c r="F1187" s="1025">
        <f>F108</f>
        <v>0</v>
      </c>
      <c r="G1187" s="1026">
        <f>SUM(H1187:K1187)</f>
        <v>9862</v>
      </c>
      <c r="H1187" s="1026">
        <f aca="true" t="shared" si="524" ref="H1187:N1187">H108</f>
        <v>9862</v>
      </c>
      <c r="I1187" s="1026">
        <f t="shared" si="524"/>
        <v>0</v>
      </c>
      <c r="J1187" s="1026">
        <f t="shared" si="524"/>
        <v>0</v>
      </c>
      <c r="K1187" s="1027">
        <f t="shared" si="524"/>
        <v>0</v>
      </c>
      <c r="L1187" s="1028">
        <f t="shared" si="524"/>
        <v>18235</v>
      </c>
      <c r="M1187" s="1028">
        <f t="shared" si="524"/>
        <v>17955</v>
      </c>
      <c r="N1187" s="1029">
        <f t="shared" si="524"/>
        <v>19433</v>
      </c>
      <c r="O1187" s="844"/>
      <c r="P1187" s="844"/>
      <c r="Q1187" s="844"/>
    </row>
    <row r="1188" spans="1:17" s="321" customFormat="1" ht="12.75" customHeight="1">
      <c r="A1188" s="683" t="s">
        <v>1715</v>
      </c>
      <c r="B1188" s="893"/>
      <c r="C1188" s="917"/>
      <c r="D1188" s="467">
        <v>13</v>
      </c>
      <c r="E1188" s="901" t="s">
        <v>1716</v>
      </c>
      <c r="F1188" s="870">
        <f aca="true" t="shared" si="525" ref="F1188:N1188">F1189</f>
        <v>0</v>
      </c>
      <c r="G1188" s="870">
        <f t="shared" si="525"/>
        <v>3159</v>
      </c>
      <c r="H1188" s="870">
        <f t="shared" si="525"/>
        <v>3159</v>
      </c>
      <c r="I1188" s="870">
        <f t="shared" si="525"/>
        <v>0</v>
      </c>
      <c r="J1188" s="870">
        <f t="shared" si="525"/>
        <v>0</v>
      </c>
      <c r="K1188" s="871">
        <f t="shared" si="525"/>
        <v>0</v>
      </c>
      <c r="L1188" s="872">
        <f t="shared" si="525"/>
        <v>2725</v>
      </c>
      <c r="M1188" s="872">
        <f t="shared" si="525"/>
        <v>2860</v>
      </c>
      <c r="N1188" s="873">
        <f t="shared" si="525"/>
        <v>3060</v>
      </c>
      <c r="O1188" s="844"/>
      <c r="P1188" s="844"/>
      <c r="Q1188" s="844"/>
    </row>
    <row r="1189" spans="1:17" s="321" customFormat="1" ht="12.75" customHeight="1">
      <c r="A1189" s="450"/>
      <c r="B1189" s="683" t="s">
        <v>599</v>
      </c>
      <c r="C1189" s="450"/>
      <c r="D1189" s="467">
        <v>14</v>
      </c>
      <c r="E1189" s="901" t="s">
        <v>1717</v>
      </c>
      <c r="F1189" s="870">
        <f aca="true" t="shared" si="526" ref="F1189:N1189">F1190+F1191+F1192+F1193+F1194</f>
        <v>0</v>
      </c>
      <c r="G1189" s="870">
        <f t="shared" si="526"/>
        <v>3159</v>
      </c>
      <c r="H1189" s="870">
        <f t="shared" si="526"/>
        <v>3159</v>
      </c>
      <c r="I1189" s="870">
        <f t="shared" si="526"/>
        <v>0</v>
      </c>
      <c r="J1189" s="870">
        <f t="shared" si="526"/>
        <v>0</v>
      </c>
      <c r="K1189" s="871">
        <f t="shared" si="526"/>
        <v>0</v>
      </c>
      <c r="L1189" s="872">
        <f t="shared" si="526"/>
        <v>2725</v>
      </c>
      <c r="M1189" s="872">
        <f t="shared" si="526"/>
        <v>2860</v>
      </c>
      <c r="N1189" s="873">
        <f t="shared" si="526"/>
        <v>3060</v>
      </c>
      <c r="O1189" s="844"/>
      <c r="P1189" s="844"/>
      <c r="Q1189" s="844"/>
    </row>
    <row r="1190" spans="1:17" s="321" customFormat="1" ht="12.75" customHeight="1">
      <c r="A1190" s="683"/>
      <c r="B1190" s="450"/>
      <c r="C1190" s="450" t="s">
        <v>1363</v>
      </c>
      <c r="D1190" s="467">
        <v>15</v>
      </c>
      <c r="E1190" s="717" t="s">
        <v>1718</v>
      </c>
      <c r="F1190" s="720">
        <f>F113</f>
        <v>0</v>
      </c>
      <c r="G1190" s="720">
        <f>SUM(H1190:K1190)</f>
        <v>0</v>
      </c>
      <c r="H1190" s="720">
        <f aca="true" t="shared" si="527" ref="H1190:N1194">H113</f>
        <v>0</v>
      </c>
      <c r="I1190" s="720">
        <f t="shared" si="527"/>
        <v>0</v>
      </c>
      <c r="J1190" s="720">
        <f t="shared" si="527"/>
        <v>0</v>
      </c>
      <c r="K1190" s="878">
        <f t="shared" si="527"/>
        <v>0</v>
      </c>
      <c r="L1190" s="879">
        <f t="shared" si="527"/>
        <v>0</v>
      </c>
      <c r="M1190" s="879">
        <f t="shared" si="527"/>
        <v>0</v>
      </c>
      <c r="N1190" s="880">
        <f t="shared" si="527"/>
        <v>0</v>
      </c>
      <c r="O1190" s="844"/>
      <c r="P1190" s="844"/>
      <c r="Q1190" s="844"/>
    </row>
    <row r="1191" spans="1:17" s="321" customFormat="1" ht="12.75">
      <c r="A1191" s="683"/>
      <c r="B1191" s="450"/>
      <c r="C1191" s="450" t="s">
        <v>1719</v>
      </c>
      <c r="D1191" s="467">
        <v>16</v>
      </c>
      <c r="E1191" s="717" t="s">
        <v>1720</v>
      </c>
      <c r="F1191" s="720">
        <f>F114</f>
        <v>0</v>
      </c>
      <c r="G1191" s="720">
        <f>SUM(H1191:K1191)</f>
        <v>0</v>
      </c>
      <c r="H1191" s="720">
        <f t="shared" si="527"/>
        <v>0</v>
      </c>
      <c r="I1191" s="720">
        <f t="shared" si="527"/>
        <v>0</v>
      </c>
      <c r="J1191" s="720">
        <f t="shared" si="527"/>
        <v>0</v>
      </c>
      <c r="K1191" s="878">
        <f t="shared" si="527"/>
        <v>0</v>
      </c>
      <c r="L1191" s="879">
        <f t="shared" si="527"/>
        <v>0</v>
      </c>
      <c r="M1191" s="879">
        <f t="shared" si="527"/>
        <v>0</v>
      </c>
      <c r="N1191" s="880">
        <f t="shared" si="527"/>
        <v>0</v>
      </c>
      <c r="O1191" s="844"/>
      <c r="P1191" s="844"/>
      <c r="Q1191" s="844"/>
    </row>
    <row r="1192" spans="1:17" s="321" customFormat="1" ht="12.75">
      <c r="A1192" s="683"/>
      <c r="B1192" s="450"/>
      <c r="C1192" s="450" t="s">
        <v>1721</v>
      </c>
      <c r="D1192" s="467">
        <v>17</v>
      </c>
      <c r="E1192" s="717" t="s">
        <v>1722</v>
      </c>
      <c r="F1192" s="720">
        <f>F115</f>
        <v>0</v>
      </c>
      <c r="G1192" s="720">
        <f>SUM(H1192:K1192)</f>
        <v>0</v>
      </c>
      <c r="H1192" s="720">
        <f t="shared" si="527"/>
        <v>0</v>
      </c>
      <c r="I1192" s="720">
        <f t="shared" si="527"/>
        <v>0</v>
      </c>
      <c r="J1192" s="720">
        <f t="shared" si="527"/>
        <v>0</v>
      </c>
      <c r="K1192" s="878">
        <f t="shared" si="527"/>
        <v>0</v>
      </c>
      <c r="L1192" s="879">
        <f t="shared" si="527"/>
        <v>0</v>
      </c>
      <c r="M1192" s="879">
        <f t="shared" si="527"/>
        <v>0</v>
      </c>
      <c r="N1192" s="880">
        <f t="shared" si="527"/>
        <v>0</v>
      </c>
      <c r="O1192" s="844"/>
      <c r="P1192" s="844"/>
      <c r="Q1192" s="844"/>
    </row>
    <row r="1193" spans="1:17" s="321" customFormat="1" ht="12.75" customHeight="1">
      <c r="A1193" s="683"/>
      <c r="B1193" s="450"/>
      <c r="C1193" s="450" t="s">
        <v>600</v>
      </c>
      <c r="D1193" s="467">
        <v>18</v>
      </c>
      <c r="E1193" s="717" t="s">
        <v>1724</v>
      </c>
      <c r="F1193" s="720">
        <f>F116</f>
        <v>0</v>
      </c>
      <c r="G1193" s="720">
        <f>SUM(H1193:K1193)</f>
        <v>659</v>
      </c>
      <c r="H1193" s="720">
        <f t="shared" si="527"/>
        <v>659</v>
      </c>
      <c r="I1193" s="720">
        <f t="shared" si="527"/>
        <v>0</v>
      </c>
      <c r="J1193" s="720">
        <f t="shared" si="527"/>
        <v>0</v>
      </c>
      <c r="K1193" s="878">
        <f t="shared" si="527"/>
        <v>0</v>
      </c>
      <c r="L1193" s="879">
        <f t="shared" si="527"/>
        <v>0</v>
      </c>
      <c r="M1193" s="879">
        <f t="shared" si="527"/>
        <v>0</v>
      </c>
      <c r="N1193" s="880">
        <f t="shared" si="527"/>
        <v>0</v>
      </c>
      <c r="O1193" s="844"/>
      <c r="P1193" s="844"/>
      <c r="Q1193" s="844"/>
    </row>
    <row r="1194" spans="1:17" s="321" customFormat="1" ht="12.75" customHeight="1">
      <c r="A1194" s="683"/>
      <c r="B1194" s="450"/>
      <c r="C1194" s="1018" t="s">
        <v>1699</v>
      </c>
      <c r="D1194" s="467">
        <v>19</v>
      </c>
      <c r="E1194" s="924" t="s">
        <v>1725</v>
      </c>
      <c r="F1194" s="925">
        <f>F117</f>
        <v>0</v>
      </c>
      <c r="G1194" s="720">
        <f>SUM(H1194:K1194)</f>
        <v>2500</v>
      </c>
      <c r="H1194" s="720">
        <f t="shared" si="527"/>
        <v>2500</v>
      </c>
      <c r="I1194" s="720">
        <f t="shared" si="527"/>
        <v>0</v>
      </c>
      <c r="J1194" s="720">
        <f t="shared" si="527"/>
        <v>0</v>
      </c>
      <c r="K1194" s="878">
        <f t="shared" si="527"/>
        <v>0</v>
      </c>
      <c r="L1194" s="879">
        <f t="shared" si="527"/>
        <v>2725</v>
      </c>
      <c r="M1194" s="879">
        <f t="shared" si="527"/>
        <v>2860</v>
      </c>
      <c r="N1194" s="880">
        <f t="shared" si="527"/>
        <v>3060</v>
      </c>
      <c r="O1194" s="844"/>
      <c r="P1194" s="844"/>
      <c r="Q1194" s="844"/>
    </row>
    <row r="1195" spans="1:17" s="321" customFormat="1" ht="12.75" customHeight="1">
      <c r="A1195" s="683" t="s">
        <v>601</v>
      </c>
      <c r="B1195" s="450"/>
      <c r="C1195" s="1018"/>
      <c r="D1195" s="467">
        <v>20</v>
      </c>
      <c r="E1195" s="924" t="s">
        <v>1727</v>
      </c>
      <c r="F1195" s="925">
        <f aca="true" t="shared" si="528" ref="F1195:N1196">SUM(F1196)</f>
        <v>0</v>
      </c>
      <c r="G1195" s="925">
        <f t="shared" si="528"/>
        <v>0</v>
      </c>
      <c r="H1195" s="925">
        <f t="shared" si="528"/>
        <v>0</v>
      </c>
      <c r="I1195" s="925">
        <f t="shared" si="528"/>
        <v>0</v>
      </c>
      <c r="J1195" s="925">
        <f t="shared" si="528"/>
        <v>0</v>
      </c>
      <c r="K1195" s="925">
        <f t="shared" si="528"/>
        <v>0</v>
      </c>
      <c r="L1195" s="1030">
        <f t="shared" si="528"/>
        <v>0</v>
      </c>
      <c r="M1195" s="1030">
        <f t="shared" si="528"/>
        <v>0</v>
      </c>
      <c r="N1195" s="1030">
        <f t="shared" si="528"/>
        <v>0</v>
      </c>
      <c r="O1195" s="844"/>
      <c r="P1195" s="844"/>
      <c r="Q1195" s="844"/>
    </row>
    <row r="1196" spans="1:17" s="321" customFormat="1" ht="12.75" customHeight="1">
      <c r="A1196" s="683"/>
      <c r="B1196" s="450" t="s">
        <v>1728</v>
      </c>
      <c r="C1196" s="1018"/>
      <c r="D1196" s="467">
        <v>21</v>
      </c>
      <c r="E1196" s="1031" t="s">
        <v>1729</v>
      </c>
      <c r="F1196" s="925">
        <f t="shared" si="528"/>
        <v>0</v>
      </c>
      <c r="G1196" s="925">
        <f t="shared" si="528"/>
        <v>0</v>
      </c>
      <c r="H1196" s="925">
        <f t="shared" si="528"/>
        <v>0</v>
      </c>
      <c r="I1196" s="925">
        <f t="shared" si="528"/>
        <v>0</v>
      </c>
      <c r="J1196" s="925">
        <f t="shared" si="528"/>
        <v>0</v>
      </c>
      <c r="K1196" s="925">
        <f t="shared" si="528"/>
        <v>0</v>
      </c>
      <c r="L1196" s="1030">
        <f t="shared" si="528"/>
        <v>0</v>
      </c>
      <c r="M1196" s="1030">
        <f t="shared" si="528"/>
        <v>0</v>
      </c>
      <c r="N1196" s="1030">
        <f t="shared" si="528"/>
        <v>0</v>
      </c>
      <c r="O1196" s="844"/>
      <c r="P1196" s="844"/>
      <c r="Q1196" s="844"/>
    </row>
    <row r="1197" spans="1:17" s="321" customFormat="1" ht="12.75" customHeight="1">
      <c r="A1197" s="450"/>
      <c r="B1197" s="450"/>
      <c r="C1197" s="450" t="s">
        <v>1743</v>
      </c>
      <c r="D1197" s="467">
        <v>22</v>
      </c>
      <c r="E1197" s="956" t="s">
        <v>1744</v>
      </c>
      <c r="F1197" s="957">
        <f>F126</f>
        <v>0</v>
      </c>
      <c r="G1197" s="957">
        <f>SUM(H1197:K1197)</f>
        <v>0</v>
      </c>
      <c r="H1197" s="957">
        <f aca="true" t="shared" si="529" ref="H1197:N1197">H126</f>
        <v>0</v>
      </c>
      <c r="I1197" s="957">
        <f t="shared" si="529"/>
        <v>0</v>
      </c>
      <c r="J1197" s="957">
        <f t="shared" si="529"/>
        <v>0</v>
      </c>
      <c r="K1197" s="958">
        <f t="shared" si="529"/>
        <v>0</v>
      </c>
      <c r="L1197" s="959">
        <f t="shared" si="529"/>
        <v>0</v>
      </c>
      <c r="M1197" s="959">
        <f t="shared" si="529"/>
        <v>0</v>
      </c>
      <c r="N1197" s="960">
        <f t="shared" si="529"/>
        <v>0</v>
      </c>
      <c r="O1197" s="844"/>
      <c r="P1197" s="844"/>
      <c r="Q1197" s="844"/>
    </row>
    <row r="1198" spans="1:17" s="321" customFormat="1" ht="17.25" customHeight="1">
      <c r="A1198" s="644" t="s">
        <v>1747</v>
      </c>
      <c r="B1198" s="450"/>
      <c r="C1198" s="450"/>
      <c r="D1198" s="467">
        <v>23</v>
      </c>
      <c r="E1198" s="901" t="s">
        <v>1748</v>
      </c>
      <c r="F1198" s="870">
        <f aca="true" t="shared" si="530" ref="F1198:N1199">F1199</f>
        <v>0</v>
      </c>
      <c r="G1198" s="870">
        <f t="shared" si="530"/>
        <v>2500</v>
      </c>
      <c r="H1198" s="870">
        <f t="shared" si="530"/>
        <v>2500</v>
      </c>
      <c r="I1198" s="870">
        <f t="shared" si="530"/>
        <v>0</v>
      </c>
      <c r="J1198" s="870">
        <f t="shared" si="530"/>
        <v>0</v>
      </c>
      <c r="K1198" s="871">
        <f t="shared" si="530"/>
        <v>0</v>
      </c>
      <c r="L1198" s="872">
        <f t="shared" si="530"/>
        <v>0</v>
      </c>
      <c r="M1198" s="872">
        <f t="shared" si="530"/>
        <v>0</v>
      </c>
      <c r="N1198" s="873">
        <f t="shared" si="530"/>
        <v>0</v>
      </c>
      <c r="O1198" s="844"/>
      <c r="P1198" s="844"/>
      <c r="Q1198" s="844"/>
    </row>
    <row r="1199" spans="1:17" s="321" customFormat="1" ht="28.5" customHeight="1">
      <c r="A1199" s="644" t="s">
        <v>602</v>
      </c>
      <c r="B1199" s="450"/>
      <c r="C1199" s="490"/>
      <c r="D1199" s="467">
        <v>24</v>
      </c>
      <c r="E1199" s="901" t="s">
        <v>1750</v>
      </c>
      <c r="F1199" s="870">
        <f t="shared" si="530"/>
        <v>0</v>
      </c>
      <c r="G1199" s="870">
        <f t="shared" si="530"/>
        <v>2500</v>
      </c>
      <c r="H1199" s="870">
        <f t="shared" si="530"/>
        <v>2500</v>
      </c>
      <c r="I1199" s="870">
        <f t="shared" si="530"/>
        <v>0</v>
      </c>
      <c r="J1199" s="870">
        <f t="shared" si="530"/>
        <v>0</v>
      </c>
      <c r="K1199" s="871">
        <f t="shared" si="530"/>
        <v>0</v>
      </c>
      <c r="L1199" s="872">
        <f t="shared" si="530"/>
        <v>0</v>
      </c>
      <c r="M1199" s="872">
        <f t="shared" si="530"/>
        <v>0</v>
      </c>
      <c r="N1199" s="873">
        <f t="shared" si="530"/>
        <v>0</v>
      </c>
      <c r="O1199" s="844"/>
      <c r="P1199" s="844"/>
      <c r="Q1199" s="844"/>
    </row>
    <row r="1200" spans="1:17" s="321" customFormat="1" ht="27.75" customHeight="1">
      <c r="A1200" s="706" t="s">
        <v>684</v>
      </c>
      <c r="B1200" s="707"/>
      <c r="C1200" s="708"/>
      <c r="D1200" s="467">
        <v>25</v>
      </c>
      <c r="E1200" s="901" t="s">
        <v>1751</v>
      </c>
      <c r="F1200" s="870">
        <f aca="true" t="shared" si="531" ref="F1200:N1200">F1201+F1202+F1203+F1207+F1208+F1209+F1210+F1211+F1212+F1216+F1217+F1221+F1222+F1223+F1224+F1225+F1227+F1228+F1229+F1230+F1231+F1232+F1233+F1234</f>
        <v>0</v>
      </c>
      <c r="G1200" s="870">
        <f t="shared" si="531"/>
        <v>2500</v>
      </c>
      <c r="H1200" s="870">
        <f t="shared" si="531"/>
        <v>2500</v>
      </c>
      <c r="I1200" s="870">
        <f t="shared" si="531"/>
        <v>0</v>
      </c>
      <c r="J1200" s="870">
        <f t="shared" si="531"/>
        <v>0</v>
      </c>
      <c r="K1200" s="870">
        <f t="shared" si="531"/>
        <v>0</v>
      </c>
      <c r="L1200" s="870">
        <f t="shared" si="531"/>
        <v>0</v>
      </c>
      <c r="M1200" s="870">
        <f t="shared" si="531"/>
        <v>0</v>
      </c>
      <c r="N1200" s="870">
        <f t="shared" si="531"/>
        <v>0</v>
      </c>
      <c r="O1200" s="844"/>
      <c r="P1200" s="844"/>
      <c r="Q1200" s="844"/>
    </row>
    <row r="1201" spans="1:17" s="321" customFormat="1" ht="12.75" customHeight="1">
      <c r="A1201" s="644"/>
      <c r="B1201" s="485" t="s">
        <v>1752</v>
      </c>
      <c r="C1201" s="883"/>
      <c r="D1201" s="467">
        <v>26</v>
      </c>
      <c r="E1201" s="717" t="s">
        <v>0</v>
      </c>
      <c r="F1201" s="720">
        <f>F131</f>
        <v>0</v>
      </c>
      <c r="G1201" s="720">
        <f>SUM(H1201:K1201)</f>
        <v>0</v>
      </c>
      <c r="H1201" s="720">
        <f aca="true" t="shared" si="532" ref="H1201:N1202">H131</f>
        <v>0</v>
      </c>
      <c r="I1201" s="720">
        <f t="shared" si="532"/>
        <v>0</v>
      </c>
      <c r="J1201" s="720">
        <f t="shared" si="532"/>
        <v>0</v>
      </c>
      <c r="K1201" s="878">
        <f t="shared" si="532"/>
        <v>0</v>
      </c>
      <c r="L1201" s="879">
        <f t="shared" si="532"/>
        <v>0</v>
      </c>
      <c r="M1201" s="879">
        <f t="shared" si="532"/>
        <v>0</v>
      </c>
      <c r="N1201" s="880">
        <f t="shared" si="532"/>
        <v>0</v>
      </c>
      <c r="O1201" s="844"/>
      <c r="P1201" s="844"/>
      <c r="Q1201" s="844"/>
    </row>
    <row r="1202" spans="1:17" s="321" customFormat="1" ht="12.75" customHeight="1">
      <c r="A1202" s="685"/>
      <c r="B1202" s="485" t="s">
        <v>1</v>
      </c>
      <c r="C1202" s="883"/>
      <c r="D1202" s="467">
        <v>27</v>
      </c>
      <c r="E1202" s="717" t="s">
        <v>2</v>
      </c>
      <c r="F1202" s="720">
        <f>F132</f>
        <v>0</v>
      </c>
      <c r="G1202" s="720">
        <f>SUM(H1202:K1202)</f>
        <v>0</v>
      </c>
      <c r="H1202" s="720">
        <f t="shared" si="532"/>
        <v>0</v>
      </c>
      <c r="I1202" s="720">
        <f t="shared" si="532"/>
        <v>0</v>
      </c>
      <c r="J1202" s="720">
        <f t="shared" si="532"/>
        <v>0</v>
      </c>
      <c r="K1202" s="878">
        <f t="shared" si="532"/>
        <v>0</v>
      </c>
      <c r="L1202" s="879">
        <f t="shared" si="532"/>
        <v>0</v>
      </c>
      <c r="M1202" s="879">
        <f t="shared" si="532"/>
        <v>0</v>
      </c>
      <c r="N1202" s="880">
        <f t="shared" si="532"/>
        <v>0</v>
      </c>
      <c r="O1202" s="844"/>
      <c r="P1202" s="844"/>
      <c r="Q1202" s="844"/>
    </row>
    <row r="1203" spans="1:17" s="321" customFormat="1" ht="12.75">
      <c r="A1203" s="644"/>
      <c r="B1203" s="682" t="s">
        <v>603</v>
      </c>
      <c r="C1203" s="682"/>
      <c r="D1203" s="467">
        <v>28</v>
      </c>
      <c r="E1203" s="717" t="s">
        <v>4</v>
      </c>
      <c r="F1203" s="720">
        <f aca="true" t="shared" si="533" ref="F1203:N1203">F1204+F1205+F1206</f>
        <v>0</v>
      </c>
      <c r="G1203" s="720">
        <f t="shared" si="533"/>
        <v>0</v>
      </c>
      <c r="H1203" s="720">
        <f t="shared" si="533"/>
        <v>0</v>
      </c>
      <c r="I1203" s="720">
        <f t="shared" si="533"/>
        <v>0</v>
      </c>
      <c r="J1203" s="720">
        <f t="shared" si="533"/>
        <v>0</v>
      </c>
      <c r="K1203" s="878">
        <f t="shared" si="533"/>
        <v>0</v>
      </c>
      <c r="L1203" s="879">
        <f t="shared" si="533"/>
        <v>0</v>
      </c>
      <c r="M1203" s="879">
        <f t="shared" si="533"/>
        <v>0</v>
      </c>
      <c r="N1203" s="880">
        <f t="shared" si="533"/>
        <v>0</v>
      </c>
      <c r="O1203" s="844"/>
      <c r="P1203" s="844"/>
      <c r="Q1203" s="844"/>
    </row>
    <row r="1204" spans="1:17" s="321" customFormat="1" ht="25.5">
      <c r="A1204" s="644"/>
      <c r="B1204" s="485"/>
      <c r="C1204" s="1032" t="s">
        <v>5</v>
      </c>
      <c r="D1204" s="467">
        <v>29</v>
      </c>
      <c r="E1204" s="714" t="s">
        <v>6</v>
      </c>
      <c r="F1204" s="715">
        <f>F134</f>
        <v>0</v>
      </c>
      <c r="G1204" s="720">
        <f aca="true" t="shared" si="534" ref="G1204:G1211">SUM(H1204:K1204)</f>
        <v>0</v>
      </c>
      <c r="H1204" s="720">
        <f aca="true" t="shared" si="535" ref="H1204:N1206">H134</f>
        <v>0</v>
      </c>
      <c r="I1204" s="720">
        <f t="shared" si="535"/>
        <v>0</v>
      </c>
      <c r="J1204" s="720">
        <f t="shared" si="535"/>
        <v>0</v>
      </c>
      <c r="K1204" s="878">
        <f t="shared" si="535"/>
        <v>0</v>
      </c>
      <c r="L1204" s="879">
        <f t="shared" si="535"/>
        <v>0</v>
      </c>
      <c r="M1204" s="879">
        <f t="shared" si="535"/>
        <v>0</v>
      </c>
      <c r="N1204" s="880">
        <f t="shared" si="535"/>
        <v>0</v>
      </c>
      <c r="O1204" s="844"/>
      <c r="P1204" s="844"/>
      <c r="Q1204" s="844"/>
    </row>
    <row r="1205" spans="1:17" s="321" customFormat="1" ht="12.75">
      <c r="A1205" s="644"/>
      <c r="B1205" s="485"/>
      <c r="C1205" s="883" t="s">
        <v>7</v>
      </c>
      <c r="D1205" s="467">
        <v>30</v>
      </c>
      <c r="E1205" s="714" t="s">
        <v>8</v>
      </c>
      <c r="F1205" s="715">
        <f>F135</f>
        <v>0</v>
      </c>
      <c r="G1205" s="720">
        <f t="shared" si="534"/>
        <v>0</v>
      </c>
      <c r="H1205" s="720">
        <f t="shared" si="535"/>
        <v>0</v>
      </c>
      <c r="I1205" s="720">
        <f t="shared" si="535"/>
        <v>0</v>
      </c>
      <c r="J1205" s="720">
        <f t="shared" si="535"/>
        <v>0</v>
      </c>
      <c r="K1205" s="878">
        <f t="shared" si="535"/>
        <v>0</v>
      </c>
      <c r="L1205" s="879">
        <f t="shared" si="535"/>
        <v>0</v>
      </c>
      <c r="M1205" s="879">
        <f t="shared" si="535"/>
        <v>0</v>
      </c>
      <c r="N1205" s="880">
        <f t="shared" si="535"/>
        <v>0</v>
      </c>
      <c r="O1205" s="844"/>
      <c r="P1205" s="844"/>
      <c r="Q1205" s="844"/>
    </row>
    <row r="1206" spans="1:17" s="321" customFormat="1" ht="12.75">
      <c r="A1206" s="644"/>
      <c r="B1206" s="485"/>
      <c r="C1206" s="883" t="s">
        <v>9</v>
      </c>
      <c r="D1206" s="467">
        <v>31</v>
      </c>
      <c r="E1206" s="714" t="s">
        <v>10</v>
      </c>
      <c r="F1206" s="715">
        <f>F136</f>
        <v>0</v>
      </c>
      <c r="G1206" s="720">
        <f t="shared" si="534"/>
        <v>0</v>
      </c>
      <c r="H1206" s="720">
        <f t="shared" si="535"/>
        <v>0</v>
      </c>
      <c r="I1206" s="720">
        <f t="shared" si="535"/>
        <v>0</v>
      </c>
      <c r="J1206" s="720">
        <f t="shared" si="535"/>
        <v>0</v>
      </c>
      <c r="K1206" s="878">
        <f t="shared" si="535"/>
        <v>0</v>
      </c>
      <c r="L1206" s="879">
        <f t="shared" si="535"/>
        <v>0</v>
      </c>
      <c r="M1206" s="879">
        <f t="shared" si="535"/>
        <v>0</v>
      </c>
      <c r="N1206" s="880">
        <f t="shared" si="535"/>
        <v>0</v>
      </c>
      <c r="O1206" s="844"/>
      <c r="P1206" s="844"/>
      <c r="Q1206" s="844"/>
    </row>
    <row r="1207" spans="1:17" s="321" customFormat="1" ht="27" customHeight="1">
      <c r="A1207" s="644"/>
      <c r="B1207" s="718" t="s">
        <v>11</v>
      </c>
      <c r="C1207" s="718"/>
      <c r="D1207" s="467">
        <v>32</v>
      </c>
      <c r="E1207" s="717" t="s">
        <v>12</v>
      </c>
      <c r="F1207" s="720"/>
      <c r="G1207" s="720">
        <f t="shared" si="534"/>
        <v>0</v>
      </c>
      <c r="H1207" s="720"/>
      <c r="I1207" s="720"/>
      <c r="J1207" s="720"/>
      <c r="K1207" s="939"/>
      <c r="L1207" s="940"/>
      <c r="M1207" s="940"/>
      <c r="N1207" s="941"/>
      <c r="O1207" s="844"/>
      <c r="P1207" s="844"/>
      <c r="Q1207" s="844"/>
    </row>
    <row r="1208" spans="1:17" s="321" customFormat="1" ht="12.75">
      <c r="A1208" s="644"/>
      <c r="B1208" s="718" t="s">
        <v>13</v>
      </c>
      <c r="C1208" s="718"/>
      <c r="D1208" s="467">
        <v>33</v>
      </c>
      <c r="E1208" s="717" t="s">
        <v>14</v>
      </c>
      <c r="F1208" s="720">
        <f>F138</f>
        <v>0</v>
      </c>
      <c r="G1208" s="720">
        <f t="shared" si="534"/>
        <v>0</v>
      </c>
      <c r="H1208" s="720">
        <f aca="true" t="shared" si="536" ref="H1208:N1208">H138</f>
        <v>0</v>
      </c>
      <c r="I1208" s="720">
        <f t="shared" si="536"/>
        <v>0</v>
      </c>
      <c r="J1208" s="720">
        <f t="shared" si="536"/>
        <v>0</v>
      </c>
      <c r="K1208" s="878">
        <f t="shared" si="536"/>
        <v>0</v>
      </c>
      <c r="L1208" s="879">
        <f t="shared" si="536"/>
        <v>0</v>
      </c>
      <c r="M1208" s="879">
        <f t="shared" si="536"/>
        <v>0</v>
      </c>
      <c r="N1208" s="880">
        <f t="shared" si="536"/>
        <v>0</v>
      </c>
      <c r="O1208" s="844"/>
      <c r="P1208" s="844"/>
      <c r="Q1208" s="844"/>
    </row>
    <row r="1209" spans="1:17" s="321" customFormat="1" ht="12.75">
      <c r="A1209" s="644"/>
      <c r="B1209" s="718" t="s">
        <v>604</v>
      </c>
      <c r="C1209" s="718"/>
      <c r="D1209" s="467">
        <v>34</v>
      </c>
      <c r="E1209" s="717" t="s">
        <v>605</v>
      </c>
      <c r="F1209" s="720"/>
      <c r="G1209" s="720">
        <f t="shared" si="534"/>
        <v>0</v>
      </c>
      <c r="H1209" s="720"/>
      <c r="I1209" s="720"/>
      <c r="J1209" s="720"/>
      <c r="K1209" s="939"/>
      <c r="L1209" s="940"/>
      <c r="M1209" s="940"/>
      <c r="N1209" s="941"/>
      <c r="O1209" s="844"/>
      <c r="P1209" s="844"/>
      <c r="Q1209" s="844"/>
    </row>
    <row r="1210" spans="1:17" s="321" customFormat="1" ht="27.75" customHeight="1">
      <c r="A1210" s="644"/>
      <c r="B1210" s="718" t="s">
        <v>606</v>
      </c>
      <c r="C1210" s="718"/>
      <c r="D1210" s="467">
        <v>35</v>
      </c>
      <c r="E1210" s="717" t="s">
        <v>16</v>
      </c>
      <c r="F1210" s="720">
        <f>F139</f>
        <v>0</v>
      </c>
      <c r="G1210" s="720">
        <f t="shared" si="534"/>
        <v>0</v>
      </c>
      <c r="H1210" s="720">
        <f aca="true" t="shared" si="537" ref="H1210:N1211">H139</f>
        <v>0</v>
      </c>
      <c r="I1210" s="720">
        <f t="shared" si="537"/>
        <v>0</v>
      </c>
      <c r="J1210" s="720">
        <f t="shared" si="537"/>
        <v>0</v>
      </c>
      <c r="K1210" s="878">
        <f t="shared" si="537"/>
        <v>0</v>
      </c>
      <c r="L1210" s="879">
        <f t="shared" si="537"/>
        <v>0</v>
      </c>
      <c r="M1210" s="879">
        <f t="shared" si="537"/>
        <v>0</v>
      </c>
      <c r="N1210" s="880">
        <f t="shared" si="537"/>
        <v>0</v>
      </c>
      <c r="O1210" s="844"/>
      <c r="P1210" s="844"/>
      <c r="Q1210" s="844"/>
    </row>
    <row r="1211" spans="1:17" s="321" customFormat="1" ht="26.25" customHeight="1">
      <c r="A1211" s="644"/>
      <c r="B1211" s="718" t="s">
        <v>607</v>
      </c>
      <c r="C1211" s="718"/>
      <c r="D1211" s="467">
        <v>36</v>
      </c>
      <c r="E1211" s="717" t="s">
        <v>18</v>
      </c>
      <c r="F1211" s="720">
        <f>F140</f>
        <v>0</v>
      </c>
      <c r="G1211" s="870">
        <f t="shared" si="534"/>
        <v>0</v>
      </c>
      <c r="H1211" s="720">
        <f t="shared" si="537"/>
        <v>0</v>
      </c>
      <c r="I1211" s="720">
        <f t="shared" si="537"/>
        <v>0</v>
      </c>
      <c r="J1211" s="720">
        <f t="shared" si="537"/>
        <v>0</v>
      </c>
      <c r="K1211" s="878">
        <f t="shared" si="537"/>
        <v>0</v>
      </c>
      <c r="L1211" s="879">
        <f t="shared" si="537"/>
        <v>0</v>
      </c>
      <c r="M1211" s="879">
        <f t="shared" si="537"/>
        <v>0</v>
      </c>
      <c r="N1211" s="880">
        <f t="shared" si="537"/>
        <v>0</v>
      </c>
      <c r="O1211" s="844"/>
      <c r="P1211" s="844"/>
      <c r="Q1211" s="844"/>
    </row>
    <row r="1212" spans="1:17" s="321" customFormat="1" ht="12.75">
      <c r="A1212" s="644"/>
      <c r="B1212" s="718" t="s">
        <v>608</v>
      </c>
      <c r="C1212" s="718"/>
      <c r="D1212" s="467">
        <v>37</v>
      </c>
      <c r="E1212" s="717" t="s">
        <v>20</v>
      </c>
      <c r="F1212" s="720">
        <f aca="true" t="shared" si="538" ref="F1212:N1212">F1213+F1214+F1215</f>
        <v>0</v>
      </c>
      <c r="G1212" s="720">
        <f t="shared" si="538"/>
        <v>0</v>
      </c>
      <c r="H1212" s="720">
        <f t="shared" si="538"/>
        <v>0</v>
      </c>
      <c r="I1212" s="720">
        <f t="shared" si="538"/>
        <v>0</v>
      </c>
      <c r="J1212" s="720">
        <f t="shared" si="538"/>
        <v>0</v>
      </c>
      <c r="K1212" s="878">
        <f t="shared" si="538"/>
        <v>0</v>
      </c>
      <c r="L1212" s="879">
        <f t="shared" si="538"/>
        <v>0</v>
      </c>
      <c r="M1212" s="879">
        <f t="shared" si="538"/>
        <v>0</v>
      </c>
      <c r="N1212" s="880">
        <f t="shared" si="538"/>
        <v>0</v>
      </c>
      <c r="O1212" s="844"/>
      <c r="P1212" s="844"/>
      <c r="Q1212" s="844"/>
    </row>
    <row r="1213" spans="1:17" s="321" customFormat="1" ht="28.5">
      <c r="A1213" s="922"/>
      <c r="B1213" s="721"/>
      <c r="C1213" s="1033" t="s">
        <v>21</v>
      </c>
      <c r="D1213" s="467">
        <v>38</v>
      </c>
      <c r="E1213" s="714" t="s">
        <v>22</v>
      </c>
      <c r="F1213" s="715">
        <f>F142</f>
        <v>0</v>
      </c>
      <c r="G1213" s="715">
        <f>SUM(H1213:K1213)</f>
        <v>0</v>
      </c>
      <c r="H1213" s="715">
        <f aca="true" t="shared" si="539" ref="H1213:N1216">H142</f>
        <v>0</v>
      </c>
      <c r="I1213" s="715">
        <f t="shared" si="539"/>
        <v>0</v>
      </c>
      <c r="J1213" s="715">
        <f t="shared" si="539"/>
        <v>0</v>
      </c>
      <c r="K1213" s="1034">
        <f t="shared" si="539"/>
        <v>0</v>
      </c>
      <c r="L1213" s="1035">
        <f t="shared" si="539"/>
        <v>0</v>
      </c>
      <c r="M1213" s="1035">
        <f t="shared" si="539"/>
        <v>0</v>
      </c>
      <c r="N1213" s="1036">
        <f t="shared" si="539"/>
        <v>0</v>
      </c>
      <c r="O1213" s="844"/>
      <c r="P1213" s="844"/>
      <c r="Q1213" s="844"/>
    </row>
    <row r="1214" spans="1:17" s="321" customFormat="1" ht="28.5">
      <c r="A1214" s="922"/>
      <c r="B1214" s="721"/>
      <c r="C1214" s="1033" t="s">
        <v>23</v>
      </c>
      <c r="D1214" s="467">
        <v>39</v>
      </c>
      <c r="E1214" s="714" t="s">
        <v>24</v>
      </c>
      <c r="F1214" s="715">
        <f>F143</f>
        <v>0</v>
      </c>
      <c r="G1214" s="715">
        <f>SUM(H1214:K1214)</f>
        <v>0</v>
      </c>
      <c r="H1214" s="715">
        <f t="shared" si="539"/>
        <v>0</v>
      </c>
      <c r="I1214" s="715">
        <f t="shared" si="539"/>
        <v>0</v>
      </c>
      <c r="J1214" s="715">
        <f t="shared" si="539"/>
        <v>0</v>
      </c>
      <c r="K1214" s="1034">
        <f t="shared" si="539"/>
        <v>0</v>
      </c>
      <c r="L1214" s="1035">
        <f t="shared" si="539"/>
        <v>0</v>
      </c>
      <c r="M1214" s="1035">
        <f t="shared" si="539"/>
        <v>0</v>
      </c>
      <c r="N1214" s="1036">
        <f t="shared" si="539"/>
        <v>0</v>
      </c>
      <c r="O1214" s="844"/>
      <c r="P1214" s="844"/>
      <c r="Q1214" s="844"/>
    </row>
    <row r="1215" spans="1:17" s="321" customFormat="1" ht="29.25" customHeight="1">
      <c r="A1215" s="922"/>
      <c r="B1215" s="721"/>
      <c r="C1215" s="1033" t="s">
        <v>25</v>
      </c>
      <c r="D1215" s="467">
        <v>40</v>
      </c>
      <c r="E1215" s="714" t="s">
        <v>26</v>
      </c>
      <c r="F1215" s="715">
        <f>F144</f>
        <v>0</v>
      </c>
      <c r="G1215" s="715">
        <f>SUM(H1215:K1215)</f>
        <v>0</v>
      </c>
      <c r="H1215" s="715">
        <f t="shared" si="539"/>
        <v>0</v>
      </c>
      <c r="I1215" s="715">
        <f t="shared" si="539"/>
        <v>0</v>
      </c>
      <c r="J1215" s="715">
        <f t="shared" si="539"/>
        <v>0</v>
      </c>
      <c r="K1215" s="1034">
        <f t="shared" si="539"/>
        <v>0</v>
      </c>
      <c r="L1215" s="1035">
        <f t="shared" si="539"/>
        <v>0</v>
      </c>
      <c r="M1215" s="1035">
        <f t="shared" si="539"/>
        <v>0</v>
      </c>
      <c r="N1215" s="1036">
        <f t="shared" si="539"/>
        <v>0</v>
      </c>
      <c r="O1215" s="844"/>
      <c r="P1215" s="844"/>
      <c r="Q1215" s="844"/>
    </row>
    <row r="1216" spans="1:17" s="321" customFormat="1" ht="12.75">
      <c r="A1216" s="644"/>
      <c r="B1216" s="718" t="s">
        <v>27</v>
      </c>
      <c r="C1216" s="718"/>
      <c r="D1216" s="467">
        <v>41</v>
      </c>
      <c r="E1216" s="717" t="s">
        <v>28</v>
      </c>
      <c r="F1216" s="720">
        <f>F145</f>
        <v>0</v>
      </c>
      <c r="G1216" s="720">
        <f>SUM(H1216:K1216)</f>
        <v>0</v>
      </c>
      <c r="H1216" s="720">
        <f t="shared" si="539"/>
        <v>0</v>
      </c>
      <c r="I1216" s="720">
        <f t="shared" si="539"/>
        <v>0</v>
      </c>
      <c r="J1216" s="720">
        <f t="shared" si="539"/>
        <v>0</v>
      </c>
      <c r="K1216" s="878">
        <f t="shared" si="539"/>
        <v>0</v>
      </c>
      <c r="L1216" s="879">
        <f t="shared" si="539"/>
        <v>0</v>
      </c>
      <c r="M1216" s="879">
        <f t="shared" si="539"/>
        <v>0</v>
      </c>
      <c r="N1216" s="880">
        <f t="shared" si="539"/>
        <v>0</v>
      </c>
      <c r="O1216" s="844"/>
      <c r="P1216" s="844"/>
      <c r="Q1216" s="844"/>
    </row>
    <row r="1217" spans="1:17" s="321" customFormat="1" ht="14.25">
      <c r="A1217" s="922"/>
      <c r="B1217" s="1037" t="s">
        <v>29</v>
      </c>
      <c r="C1217" s="1037"/>
      <c r="D1217" s="467">
        <v>42</v>
      </c>
      <c r="E1217" s="714" t="s">
        <v>30</v>
      </c>
      <c r="F1217" s="715">
        <f aca="true" t="shared" si="540" ref="F1217:N1217">F1218+F1219+F1220</f>
        <v>0</v>
      </c>
      <c r="G1217" s="715">
        <f t="shared" si="540"/>
        <v>0</v>
      </c>
      <c r="H1217" s="715">
        <f t="shared" si="540"/>
        <v>0</v>
      </c>
      <c r="I1217" s="715">
        <f t="shared" si="540"/>
        <v>0</v>
      </c>
      <c r="J1217" s="715">
        <f t="shared" si="540"/>
        <v>0</v>
      </c>
      <c r="K1217" s="1034">
        <f t="shared" si="540"/>
        <v>0</v>
      </c>
      <c r="L1217" s="1035">
        <f t="shared" si="540"/>
        <v>0</v>
      </c>
      <c r="M1217" s="1035">
        <f t="shared" si="540"/>
        <v>0</v>
      </c>
      <c r="N1217" s="1036">
        <f t="shared" si="540"/>
        <v>0</v>
      </c>
      <c r="O1217" s="844"/>
      <c r="P1217" s="844"/>
      <c r="Q1217" s="844"/>
    </row>
    <row r="1218" spans="1:17" s="321" customFormat="1" ht="42.75">
      <c r="A1218" s="922"/>
      <c r="B1218" s="721"/>
      <c r="C1218" s="1033" t="s">
        <v>31</v>
      </c>
      <c r="D1218" s="467">
        <v>43</v>
      </c>
      <c r="E1218" s="714" t="s">
        <v>32</v>
      </c>
      <c r="F1218" s="715">
        <f>F147</f>
        <v>0</v>
      </c>
      <c r="G1218" s="715">
        <f aca="true" t="shared" si="541" ref="G1218:G1224">SUM(H1218:K1218)</f>
        <v>0</v>
      </c>
      <c r="H1218" s="715">
        <f aca="true" t="shared" si="542" ref="H1218:N1222">H147</f>
        <v>0</v>
      </c>
      <c r="I1218" s="715">
        <f t="shared" si="542"/>
        <v>0</v>
      </c>
      <c r="J1218" s="715">
        <f t="shared" si="542"/>
        <v>0</v>
      </c>
      <c r="K1218" s="1034">
        <f t="shared" si="542"/>
        <v>0</v>
      </c>
      <c r="L1218" s="1035">
        <f t="shared" si="542"/>
        <v>0</v>
      </c>
      <c r="M1218" s="1035">
        <f t="shared" si="542"/>
        <v>0</v>
      </c>
      <c r="N1218" s="1036">
        <f t="shared" si="542"/>
        <v>0</v>
      </c>
      <c r="O1218" s="844"/>
      <c r="P1218" s="844"/>
      <c r="Q1218" s="844"/>
    </row>
    <row r="1219" spans="1:17" s="321" customFormat="1" ht="12.75" customHeight="1">
      <c r="A1219" s="922"/>
      <c r="B1219" s="721"/>
      <c r="C1219" s="1033" t="s">
        <v>33</v>
      </c>
      <c r="D1219" s="467">
        <v>44</v>
      </c>
      <c r="E1219" s="714" t="s">
        <v>34</v>
      </c>
      <c r="F1219" s="715">
        <f>F148</f>
        <v>0</v>
      </c>
      <c r="G1219" s="715">
        <f t="shared" si="541"/>
        <v>0</v>
      </c>
      <c r="H1219" s="715">
        <f t="shared" si="542"/>
        <v>0</v>
      </c>
      <c r="I1219" s="715">
        <f t="shared" si="542"/>
        <v>0</v>
      </c>
      <c r="J1219" s="715">
        <f t="shared" si="542"/>
        <v>0</v>
      </c>
      <c r="K1219" s="1034">
        <f t="shared" si="542"/>
        <v>0</v>
      </c>
      <c r="L1219" s="1035">
        <f t="shared" si="542"/>
        <v>0</v>
      </c>
      <c r="M1219" s="1035">
        <f t="shared" si="542"/>
        <v>0</v>
      </c>
      <c r="N1219" s="1036">
        <f t="shared" si="542"/>
        <v>0</v>
      </c>
      <c r="O1219" s="844"/>
      <c r="P1219" s="844"/>
      <c r="Q1219" s="844"/>
    </row>
    <row r="1220" spans="1:17" s="321" customFormat="1" ht="28.5">
      <c r="A1220" s="922"/>
      <c r="B1220" s="721"/>
      <c r="C1220" s="1033" t="s">
        <v>35</v>
      </c>
      <c r="D1220" s="467">
        <v>45</v>
      </c>
      <c r="E1220" s="714" t="s">
        <v>36</v>
      </c>
      <c r="F1220" s="715">
        <f>F149</f>
        <v>0</v>
      </c>
      <c r="G1220" s="715">
        <f t="shared" si="541"/>
        <v>0</v>
      </c>
      <c r="H1220" s="715">
        <f t="shared" si="542"/>
        <v>0</v>
      </c>
      <c r="I1220" s="715">
        <f t="shared" si="542"/>
        <v>0</v>
      </c>
      <c r="J1220" s="715">
        <f t="shared" si="542"/>
        <v>0</v>
      </c>
      <c r="K1220" s="1034">
        <f t="shared" si="542"/>
        <v>0</v>
      </c>
      <c r="L1220" s="1035">
        <f t="shared" si="542"/>
        <v>0</v>
      </c>
      <c r="M1220" s="1035">
        <f t="shared" si="542"/>
        <v>0</v>
      </c>
      <c r="N1220" s="1036">
        <f t="shared" si="542"/>
        <v>0</v>
      </c>
      <c r="O1220" s="844"/>
      <c r="P1220" s="844"/>
      <c r="Q1220" s="844"/>
    </row>
    <row r="1221" spans="1:17" s="321" customFormat="1" ht="26.25" customHeight="1">
      <c r="A1221" s="644"/>
      <c r="B1221" s="728" t="s">
        <v>609</v>
      </c>
      <c r="C1221" s="728"/>
      <c r="D1221" s="467">
        <v>46</v>
      </c>
      <c r="E1221" s="717" t="s">
        <v>38</v>
      </c>
      <c r="F1221" s="720">
        <f>F150</f>
        <v>0</v>
      </c>
      <c r="G1221" s="720">
        <f t="shared" si="541"/>
        <v>0</v>
      </c>
      <c r="H1221" s="720">
        <f t="shared" si="542"/>
        <v>0</v>
      </c>
      <c r="I1221" s="720">
        <f t="shared" si="542"/>
        <v>0</v>
      </c>
      <c r="J1221" s="720">
        <f t="shared" si="542"/>
        <v>0</v>
      </c>
      <c r="K1221" s="878">
        <f t="shared" si="542"/>
        <v>0</v>
      </c>
      <c r="L1221" s="879">
        <f t="shared" si="542"/>
        <v>0</v>
      </c>
      <c r="M1221" s="879">
        <f t="shared" si="542"/>
        <v>0</v>
      </c>
      <c r="N1221" s="880">
        <f t="shared" si="542"/>
        <v>0</v>
      </c>
      <c r="O1221" s="844"/>
      <c r="P1221" s="844"/>
      <c r="Q1221" s="844"/>
    </row>
    <row r="1222" spans="1:17" s="321" customFormat="1" ht="12.75">
      <c r="A1222" s="644"/>
      <c r="B1222" s="718" t="s">
        <v>39</v>
      </c>
      <c r="C1222" s="718"/>
      <c r="D1222" s="467">
        <v>47</v>
      </c>
      <c r="E1222" s="717" t="s">
        <v>40</v>
      </c>
      <c r="F1222" s="720">
        <f>F151</f>
        <v>0</v>
      </c>
      <c r="G1222" s="720">
        <f t="shared" si="541"/>
        <v>2500</v>
      </c>
      <c r="H1222" s="720">
        <f t="shared" si="542"/>
        <v>2500</v>
      </c>
      <c r="I1222" s="720">
        <f t="shared" si="542"/>
        <v>0</v>
      </c>
      <c r="J1222" s="720">
        <f t="shared" si="542"/>
        <v>0</v>
      </c>
      <c r="K1222" s="878">
        <f t="shared" si="542"/>
        <v>0</v>
      </c>
      <c r="L1222" s="879">
        <f t="shared" si="542"/>
        <v>0</v>
      </c>
      <c r="M1222" s="879">
        <f t="shared" si="542"/>
        <v>0</v>
      </c>
      <c r="N1222" s="880">
        <f t="shared" si="542"/>
        <v>0</v>
      </c>
      <c r="O1222" s="844"/>
      <c r="P1222" s="844"/>
      <c r="Q1222" s="844"/>
    </row>
    <row r="1223" spans="1:17" s="321" customFormat="1" ht="15.75" customHeight="1">
      <c r="A1223" s="644"/>
      <c r="B1223" s="1038" t="s">
        <v>610</v>
      </c>
      <c r="C1223" s="1039"/>
      <c r="D1223" s="467">
        <v>48</v>
      </c>
      <c r="E1223" s="717" t="s">
        <v>46</v>
      </c>
      <c r="F1223" s="720">
        <f>F154</f>
        <v>0</v>
      </c>
      <c r="G1223" s="720">
        <f t="shared" si="541"/>
        <v>0</v>
      </c>
      <c r="H1223" s="720">
        <f aca="true" t="shared" si="543" ref="H1223:N1223">H154</f>
        <v>0</v>
      </c>
      <c r="I1223" s="720">
        <f t="shared" si="543"/>
        <v>0</v>
      </c>
      <c r="J1223" s="720">
        <f t="shared" si="543"/>
        <v>0</v>
      </c>
      <c r="K1223" s="878">
        <f t="shared" si="543"/>
        <v>0</v>
      </c>
      <c r="L1223" s="879">
        <f t="shared" si="543"/>
        <v>0</v>
      </c>
      <c r="M1223" s="879">
        <f t="shared" si="543"/>
        <v>0</v>
      </c>
      <c r="N1223" s="880">
        <f t="shared" si="543"/>
        <v>0</v>
      </c>
      <c r="O1223" s="844"/>
      <c r="P1223" s="844"/>
      <c r="Q1223" s="844"/>
    </row>
    <row r="1224" spans="1:17" s="321" customFormat="1" ht="12.75">
      <c r="A1224" s="644"/>
      <c r="B1224" s="1040" t="s">
        <v>611</v>
      </c>
      <c r="C1224" s="1041"/>
      <c r="D1224" s="467">
        <v>49</v>
      </c>
      <c r="E1224" s="717" t="s">
        <v>58</v>
      </c>
      <c r="F1224" s="720">
        <f>F160</f>
        <v>0</v>
      </c>
      <c r="G1224" s="720">
        <f t="shared" si="541"/>
        <v>0</v>
      </c>
      <c r="H1224" s="720">
        <f aca="true" t="shared" si="544" ref="H1224:N1224">H160</f>
        <v>0</v>
      </c>
      <c r="I1224" s="720">
        <f t="shared" si="544"/>
        <v>0</v>
      </c>
      <c r="J1224" s="720">
        <f t="shared" si="544"/>
        <v>0</v>
      </c>
      <c r="K1224" s="878">
        <f t="shared" si="544"/>
        <v>0</v>
      </c>
      <c r="L1224" s="879">
        <f t="shared" si="544"/>
        <v>0</v>
      </c>
      <c r="M1224" s="879">
        <f t="shared" si="544"/>
        <v>0</v>
      </c>
      <c r="N1224" s="880">
        <f t="shared" si="544"/>
        <v>0</v>
      </c>
      <c r="O1224" s="844"/>
      <c r="P1224" s="844"/>
      <c r="Q1224" s="844"/>
    </row>
    <row r="1225" spans="1:17" s="321" customFormat="1" ht="17.25" customHeight="1">
      <c r="A1225" s="644"/>
      <c r="B1225" s="1040" t="s">
        <v>554</v>
      </c>
      <c r="C1225" s="1041"/>
      <c r="D1225" s="467">
        <v>50</v>
      </c>
      <c r="E1225" s="148" t="s">
        <v>70</v>
      </c>
      <c r="F1225" s="649">
        <f aca="true" t="shared" si="545" ref="F1225:N1225">SUM(F1226)</f>
        <v>0</v>
      </c>
      <c r="G1225" s="720">
        <f t="shared" si="545"/>
        <v>0</v>
      </c>
      <c r="H1225" s="720">
        <f t="shared" si="545"/>
        <v>0</v>
      </c>
      <c r="I1225" s="720">
        <f t="shared" si="545"/>
        <v>0</v>
      </c>
      <c r="J1225" s="720">
        <f t="shared" si="545"/>
        <v>0</v>
      </c>
      <c r="K1225" s="878">
        <f t="shared" si="545"/>
        <v>0</v>
      </c>
      <c r="L1225" s="879">
        <f t="shared" si="545"/>
        <v>0</v>
      </c>
      <c r="M1225" s="879">
        <f t="shared" si="545"/>
        <v>0</v>
      </c>
      <c r="N1225" s="880">
        <f t="shared" si="545"/>
        <v>0</v>
      </c>
      <c r="O1225" s="844"/>
      <c r="P1225" s="844"/>
      <c r="Q1225" s="844"/>
    </row>
    <row r="1226" spans="1:17" s="321" customFormat="1" ht="25.5">
      <c r="A1226" s="644"/>
      <c r="B1226" s="1042"/>
      <c r="C1226" s="729" t="s">
        <v>73</v>
      </c>
      <c r="D1226" s="467">
        <v>51</v>
      </c>
      <c r="E1226" s="148" t="s">
        <v>74</v>
      </c>
      <c r="F1226" s="649">
        <f>F168</f>
        <v>0</v>
      </c>
      <c r="G1226" s="720">
        <f>SUM(H1226:K1226)</f>
        <v>0</v>
      </c>
      <c r="H1226" s="720">
        <f aca="true" t="shared" si="546" ref="H1226:N1227">H168</f>
        <v>0</v>
      </c>
      <c r="I1226" s="720">
        <f t="shared" si="546"/>
        <v>0</v>
      </c>
      <c r="J1226" s="720">
        <f t="shared" si="546"/>
        <v>0</v>
      </c>
      <c r="K1226" s="878">
        <f t="shared" si="546"/>
        <v>0</v>
      </c>
      <c r="L1226" s="879">
        <f t="shared" si="546"/>
        <v>0</v>
      </c>
      <c r="M1226" s="879">
        <f t="shared" si="546"/>
        <v>0</v>
      </c>
      <c r="N1226" s="880">
        <f t="shared" si="546"/>
        <v>0</v>
      </c>
      <c r="O1226" s="844"/>
      <c r="P1226" s="844"/>
      <c r="Q1226" s="844"/>
    </row>
    <row r="1227" spans="1:17" s="321" customFormat="1" ht="26.25" customHeight="1">
      <c r="A1227" s="644"/>
      <c r="B1227" s="1043" t="s">
        <v>75</v>
      </c>
      <c r="C1227" s="1044"/>
      <c r="D1227" s="467">
        <v>52</v>
      </c>
      <c r="E1227" s="148" t="s">
        <v>76</v>
      </c>
      <c r="F1227" s="649">
        <f>F169</f>
        <v>0</v>
      </c>
      <c r="G1227" s="720"/>
      <c r="H1227" s="720">
        <f t="shared" si="546"/>
        <v>0</v>
      </c>
      <c r="I1227" s="720">
        <f t="shared" si="546"/>
        <v>0</v>
      </c>
      <c r="J1227" s="720">
        <f t="shared" si="546"/>
        <v>0</v>
      </c>
      <c r="K1227" s="878">
        <f t="shared" si="546"/>
        <v>0</v>
      </c>
      <c r="L1227" s="879">
        <f t="shared" si="546"/>
        <v>0</v>
      </c>
      <c r="M1227" s="879">
        <f t="shared" si="546"/>
        <v>0</v>
      </c>
      <c r="N1227" s="880">
        <f t="shared" si="546"/>
        <v>0</v>
      </c>
      <c r="O1227" s="844"/>
      <c r="P1227" s="844"/>
      <c r="Q1227" s="844"/>
    </row>
    <row r="1228" spans="1:17" s="321" customFormat="1" ht="12.75">
      <c r="A1228" s="644"/>
      <c r="B1228" s="1045"/>
      <c r="C1228" s="731" t="s">
        <v>79</v>
      </c>
      <c r="D1228" s="467">
        <v>53</v>
      </c>
      <c r="E1228" s="148" t="s">
        <v>80</v>
      </c>
      <c r="F1228" s="649">
        <f>F171</f>
        <v>0</v>
      </c>
      <c r="G1228" s="720">
        <f aca="true" t="shared" si="547" ref="G1228:G1234">SUM(H1228:K1228)</f>
        <v>0</v>
      </c>
      <c r="H1228" s="720">
        <f aca="true" t="shared" si="548" ref="H1228:N1232">H171</f>
        <v>0</v>
      </c>
      <c r="I1228" s="720">
        <f t="shared" si="548"/>
        <v>0</v>
      </c>
      <c r="J1228" s="720">
        <f t="shared" si="548"/>
        <v>0</v>
      </c>
      <c r="K1228" s="878">
        <f t="shared" si="548"/>
        <v>0</v>
      </c>
      <c r="L1228" s="879">
        <f t="shared" si="548"/>
        <v>0</v>
      </c>
      <c r="M1228" s="879">
        <f t="shared" si="548"/>
        <v>0</v>
      </c>
      <c r="N1228" s="880">
        <f t="shared" si="548"/>
        <v>0</v>
      </c>
      <c r="O1228" s="844"/>
      <c r="P1228" s="844"/>
      <c r="Q1228" s="844"/>
    </row>
    <row r="1229" spans="1:17" s="321" customFormat="1" ht="12.75">
      <c r="A1229" s="644"/>
      <c r="B1229" s="733" t="s">
        <v>82</v>
      </c>
      <c r="C1229" s="709"/>
      <c r="D1229" s="467">
        <v>54</v>
      </c>
      <c r="E1229" s="148" t="s">
        <v>83</v>
      </c>
      <c r="F1229" s="649">
        <f>F172</f>
        <v>0</v>
      </c>
      <c r="G1229" s="720">
        <f t="shared" si="547"/>
        <v>0</v>
      </c>
      <c r="H1229" s="720">
        <f t="shared" si="548"/>
        <v>0</v>
      </c>
      <c r="I1229" s="720">
        <f t="shared" si="548"/>
        <v>0</v>
      </c>
      <c r="J1229" s="720">
        <f t="shared" si="548"/>
        <v>0</v>
      </c>
      <c r="K1229" s="720">
        <f t="shared" si="548"/>
        <v>0</v>
      </c>
      <c r="L1229" s="880">
        <f t="shared" si="548"/>
        <v>0</v>
      </c>
      <c r="M1229" s="880">
        <f t="shared" si="548"/>
        <v>0</v>
      </c>
      <c r="N1229" s="880">
        <f t="shared" si="548"/>
        <v>0</v>
      </c>
      <c r="O1229" s="844"/>
      <c r="P1229" s="844"/>
      <c r="Q1229" s="844"/>
    </row>
    <row r="1230" spans="1:17" s="321" customFormat="1" ht="12.75">
      <c r="A1230" s="644"/>
      <c r="B1230" s="733" t="s">
        <v>84</v>
      </c>
      <c r="C1230" s="709"/>
      <c r="D1230" s="467">
        <v>55</v>
      </c>
      <c r="E1230" s="148" t="s">
        <v>85</v>
      </c>
      <c r="F1230" s="649">
        <f>F173</f>
        <v>0</v>
      </c>
      <c r="G1230" s="720">
        <f t="shared" si="547"/>
        <v>0</v>
      </c>
      <c r="H1230" s="720">
        <f t="shared" si="548"/>
        <v>0</v>
      </c>
      <c r="I1230" s="720">
        <f t="shared" si="548"/>
        <v>0</v>
      </c>
      <c r="J1230" s="720">
        <f t="shared" si="548"/>
        <v>0</v>
      </c>
      <c r="K1230" s="720">
        <f t="shared" si="548"/>
        <v>0</v>
      </c>
      <c r="L1230" s="880">
        <f t="shared" si="548"/>
        <v>0</v>
      </c>
      <c r="M1230" s="880">
        <f t="shared" si="548"/>
        <v>0</v>
      </c>
      <c r="N1230" s="880">
        <f t="shared" si="548"/>
        <v>0</v>
      </c>
      <c r="O1230" s="844"/>
      <c r="P1230" s="844"/>
      <c r="Q1230" s="844"/>
    </row>
    <row r="1231" spans="1:17" s="321" customFormat="1" ht="12.75">
      <c r="A1231" s="644"/>
      <c r="B1231" s="731" t="s">
        <v>86</v>
      </c>
      <c r="C1231" s="1046"/>
      <c r="D1231" s="467">
        <v>56</v>
      </c>
      <c r="E1231" s="148" t="s">
        <v>87</v>
      </c>
      <c r="F1231" s="649">
        <f>F174</f>
        <v>0</v>
      </c>
      <c r="G1231" s="720">
        <f t="shared" si="547"/>
        <v>0</v>
      </c>
      <c r="H1231" s="720">
        <f t="shared" si="548"/>
        <v>0</v>
      </c>
      <c r="I1231" s="720">
        <f t="shared" si="548"/>
        <v>0</v>
      </c>
      <c r="J1231" s="720">
        <f t="shared" si="548"/>
        <v>0</v>
      </c>
      <c r="K1231" s="720">
        <f t="shared" si="548"/>
        <v>0</v>
      </c>
      <c r="L1231" s="880">
        <f t="shared" si="548"/>
        <v>0</v>
      </c>
      <c r="M1231" s="880">
        <f t="shared" si="548"/>
        <v>0</v>
      </c>
      <c r="N1231" s="880">
        <f t="shared" si="548"/>
        <v>0</v>
      </c>
      <c r="O1231" s="844"/>
      <c r="P1231" s="844"/>
      <c r="Q1231" s="844"/>
    </row>
    <row r="1232" spans="1:17" s="321" customFormat="1" ht="12.75">
      <c r="A1232" s="644"/>
      <c r="B1232" s="733" t="s">
        <v>88</v>
      </c>
      <c r="C1232" s="1046"/>
      <c r="D1232" s="467">
        <v>57</v>
      </c>
      <c r="E1232" s="148" t="s">
        <v>89</v>
      </c>
      <c r="F1232" s="649">
        <f>F175</f>
        <v>0</v>
      </c>
      <c r="G1232" s="720">
        <f t="shared" si="547"/>
        <v>0</v>
      </c>
      <c r="H1232" s="720">
        <f t="shared" si="548"/>
        <v>0</v>
      </c>
      <c r="I1232" s="720">
        <f t="shared" si="548"/>
        <v>0</v>
      </c>
      <c r="J1232" s="720">
        <f t="shared" si="548"/>
        <v>0</v>
      </c>
      <c r="K1232" s="878">
        <f t="shared" si="548"/>
        <v>0</v>
      </c>
      <c r="L1232" s="879">
        <f t="shared" si="548"/>
        <v>0</v>
      </c>
      <c r="M1232" s="879">
        <f t="shared" si="548"/>
        <v>0</v>
      </c>
      <c r="N1232" s="880">
        <f t="shared" si="548"/>
        <v>0</v>
      </c>
      <c r="O1232" s="844"/>
      <c r="P1232" s="844"/>
      <c r="Q1232" s="844"/>
    </row>
    <row r="1233" spans="1:17" s="321" customFormat="1" ht="12.75">
      <c r="A1233" s="644"/>
      <c r="B1233" s="733"/>
      <c r="C1233" s="709" t="s">
        <v>94</v>
      </c>
      <c r="D1233" s="467">
        <v>58</v>
      </c>
      <c r="E1233" s="148" t="s">
        <v>95</v>
      </c>
      <c r="F1233" s="649">
        <f>F178</f>
        <v>0</v>
      </c>
      <c r="G1233" s="720">
        <f t="shared" si="547"/>
        <v>0</v>
      </c>
      <c r="H1233" s="720">
        <f aca="true" t="shared" si="549" ref="H1233:N1233">H178</f>
        <v>0</v>
      </c>
      <c r="I1233" s="720">
        <f t="shared" si="549"/>
        <v>0</v>
      </c>
      <c r="J1233" s="720">
        <f t="shared" si="549"/>
        <v>0</v>
      </c>
      <c r="K1233" s="878">
        <f t="shared" si="549"/>
        <v>0</v>
      </c>
      <c r="L1233" s="879">
        <f t="shared" si="549"/>
        <v>0</v>
      </c>
      <c r="M1233" s="879">
        <f t="shared" si="549"/>
        <v>0</v>
      </c>
      <c r="N1233" s="880">
        <f t="shared" si="549"/>
        <v>0</v>
      </c>
      <c r="O1233" s="844"/>
      <c r="P1233" s="844"/>
      <c r="Q1233" s="844"/>
    </row>
    <row r="1234" spans="1:17" s="321" customFormat="1" ht="12.75">
      <c r="A1234" s="644"/>
      <c r="B1234" s="733"/>
      <c r="C1234" s="733" t="s">
        <v>98</v>
      </c>
      <c r="D1234" s="467">
        <v>59</v>
      </c>
      <c r="E1234" s="148" t="s">
        <v>99</v>
      </c>
      <c r="F1234" s="649">
        <f>F180</f>
        <v>0</v>
      </c>
      <c r="G1234" s="720">
        <f t="shared" si="547"/>
        <v>0</v>
      </c>
      <c r="H1234" s="720">
        <f aca="true" t="shared" si="550" ref="H1234:N1234">H180</f>
        <v>0</v>
      </c>
      <c r="I1234" s="720">
        <f t="shared" si="550"/>
        <v>0</v>
      </c>
      <c r="J1234" s="720">
        <f t="shared" si="550"/>
        <v>0</v>
      </c>
      <c r="K1234" s="878">
        <f t="shared" si="550"/>
        <v>0</v>
      </c>
      <c r="L1234" s="879">
        <f t="shared" si="550"/>
        <v>0</v>
      </c>
      <c r="M1234" s="879">
        <f t="shared" si="550"/>
        <v>0</v>
      </c>
      <c r="N1234" s="880">
        <f t="shared" si="550"/>
        <v>0</v>
      </c>
      <c r="O1234" s="844"/>
      <c r="P1234" s="844"/>
      <c r="Q1234" s="844"/>
    </row>
    <row r="1235" spans="1:17" s="321" customFormat="1" ht="27.75" customHeight="1">
      <c r="A1235" s="1047" t="s">
        <v>612</v>
      </c>
      <c r="B1235" s="1047"/>
      <c r="C1235" s="1047"/>
      <c r="D1235" s="467">
        <v>60</v>
      </c>
      <c r="E1235" s="901" t="s">
        <v>113</v>
      </c>
      <c r="F1235" s="870">
        <f aca="true" t="shared" si="551" ref="F1235:N1235">F1236+F1240+F1244+F1248+F1252+F1256+F1260+F1264+F1268+F1272+F1276+F1280</f>
        <v>0</v>
      </c>
      <c r="G1235" s="951">
        <f t="shared" si="551"/>
        <v>13136</v>
      </c>
      <c r="H1235" s="951">
        <f t="shared" si="551"/>
        <v>13136</v>
      </c>
      <c r="I1235" s="951">
        <f t="shared" si="551"/>
        <v>0</v>
      </c>
      <c r="J1235" s="951">
        <f t="shared" si="551"/>
        <v>0</v>
      </c>
      <c r="K1235" s="952">
        <f t="shared" si="551"/>
        <v>0</v>
      </c>
      <c r="L1235" s="953">
        <f t="shared" si="551"/>
        <v>0</v>
      </c>
      <c r="M1235" s="953">
        <f t="shared" si="551"/>
        <v>0</v>
      </c>
      <c r="N1235" s="954">
        <f t="shared" si="551"/>
        <v>0</v>
      </c>
      <c r="O1235" s="844"/>
      <c r="P1235" s="844"/>
      <c r="Q1235" s="844"/>
    </row>
    <row r="1236" spans="1:17" s="321" customFormat="1" ht="12.75">
      <c r="A1236" s="931"/>
      <c r="B1236" s="718" t="s">
        <v>613</v>
      </c>
      <c r="C1236" s="718"/>
      <c r="D1236" s="467">
        <v>61</v>
      </c>
      <c r="E1236" s="901" t="s">
        <v>115</v>
      </c>
      <c r="F1236" s="870">
        <f aca="true" t="shared" si="552" ref="F1236:N1236">F1237+F1238+F1239</f>
        <v>0</v>
      </c>
      <c r="G1236" s="870">
        <f t="shared" si="552"/>
        <v>12886</v>
      </c>
      <c r="H1236" s="870">
        <f t="shared" si="552"/>
        <v>12886</v>
      </c>
      <c r="I1236" s="870">
        <f t="shared" si="552"/>
        <v>0</v>
      </c>
      <c r="J1236" s="870">
        <f t="shared" si="552"/>
        <v>0</v>
      </c>
      <c r="K1236" s="871">
        <f t="shared" si="552"/>
        <v>0</v>
      </c>
      <c r="L1236" s="872">
        <f t="shared" si="552"/>
        <v>0</v>
      </c>
      <c r="M1236" s="872">
        <f t="shared" si="552"/>
        <v>0</v>
      </c>
      <c r="N1236" s="873">
        <f t="shared" si="552"/>
        <v>0</v>
      </c>
      <c r="O1236" s="844"/>
      <c r="P1236" s="844"/>
      <c r="Q1236" s="844"/>
    </row>
    <row r="1237" spans="1:17" s="321" customFormat="1" ht="12.75">
      <c r="A1237" s="931"/>
      <c r="B1237" s="500"/>
      <c r="C1237" s="1016" t="s">
        <v>614</v>
      </c>
      <c r="D1237" s="467">
        <v>62</v>
      </c>
      <c r="E1237" s="717" t="s">
        <v>117</v>
      </c>
      <c r="F1237" s="720">
        <f>F189</f>
        <v>0</v>
      </c>
      <c r="G1237" s="720">
        <f>SUM(H1237:K1237)</f>
        <v>6350</v>
      </c>
      <c r="H1237" s="720">
        <f aca="true" t="shared" si="553" ref="H1237:N1239">H189</f>
        <v>6350</v>
      </c>
      <c r="I1237" s="720">
        <f t="shared" si="553"/>
        <v>0</v>
      </c>
      <c r="J1237" s="720">
        <f t="shared" si="553"/>
        <v>0</v>
      </c>
      <c r="K1237" s="878">
        <f t="shared" si="553"/>
        <v>0</v>
      </c>
      <c r="L1237" s="879">
        <f t="shared" si="553"/>
        <v>0</v>
      </c>
      <c r="M1237" s="879">
        <f t="shared" si="553"/>
        <v>0</v>
      </c>
      <c r="N1237" s="880">
        <f t="shared" si="553"/>
        <v>0</v>
      </c>
      <c r="O1237" s="844"/>
      <c r="P1237" s="844"/>
      <c r="Q1237" s="844"/>
    </row>
    <row r="1238" spans="1:17" s="321" customFormat="1" ht="12.75">
      <c r="A1238" s="931"/>
      <c r="B1238" s="500"/>
      <c r="C1238" s="1016" t="s">
        <v>615</v>
      </c>
      <c r="D1238" s="467">
        <v>63</v>
      </c>
      <c r="E1238" s="717" t="s">
        <v>119</v>
      </c>
      <c r="F1238" s="720">
        <f>F190</f>
        <v>0</v>
      </c>
      <c r="G1238" s="720">
        <f>SUM(H1238:K1238)</f>
        <v>6536</v>
      </c>
      <c r="H1238" s="720">
        <f t="shared" si="553"/>
        <v>6536</v>
      </c>
      <c r="I1238" s="720">
        <f t="shared" si="553"/>
        <v>0</v>
      </c>
      <c r="J1238" s="720">
        <f t="shared" si="553"/>
        <v>0</v>
      </c>
      <c r="K1238" s="878">
        <f t="shared" si="553"/>
        <v>0</v>
      </c>
      <c r="L1238" s="879">
        <f t="shared" si="553"/>
        <v>0</v>
      </c>
      <c r="M1238" s="879">
        <f t="shared" si="553"/>
        <v>0</v>
      </c>
      <c r="N1238" s="880">
        <f t="shared" si="553"/>
        <v>0</v>
      </c>
      <c r="O1238" s="844"/>
      <c r="P1238" s="844"/>
      <c r="Q1238" s="844"/>
    </row>
    <row r="1239" spans="1:17" s="321" customFormat="1" ht="12.75" customHeight="1">
      <c r="A1239" s="931"/>
      <c r="B1239" s="500"/>
      <c r="C1239" s="1016" t="s">
        <v>616</v>
      </c>
      <c r="D1239" s="467">
        <v>64</v>
      </c>
      <c r="E1239" s="717" t="s">
        <v>121</v>
      </c>
      <c r="F1239" s="720">
        <f>F191</f>
        <v>0</v>
      </c>
      <c r="G1239" s="720">
        <f>SUM(H1239:K1239)</f>
        <v>0</v>
      </c>
      <c r="H1239" s="720">
        <f t="shared" si="553"/>
        <v>0</v>
      </c>
      <c r="I1239" s="720">
        <f t="shared" si="553"/>
        <v>0</v>
      </c>
      <c r="J1239" s="720">
        <f t="shared" si="553"/>
        <v>0</v>
      </c>
      <c r="K1239" s="878">
        <f t="shared" si="553"/>
        <v>0</v>
      </c>
      <c r="L1239" s="879">
        <f t="shared" si="553"/>
        <v>0</v>
      </c>
      <c r="M1239" s="879">
        <f t="shared" si="553"/>
        <v>0</v>
      </c>
      <c r="N1239" s="880">
        <f t="shared" si="553"/>
        <v>0</v>
      </c>
      <c r="O1239" s="844"/>
      <c r="P1239" s="844"/>
      <c r="Q1239" s="844"/>
    </row>
    <row r="1240" spans="1:17" s="321" customFormat="1" ht="12.75">
      <c r="A1240" s="931"/>
      <c r="B1240" s="718" t="s">
        <v>617</v>
      </c>
      <c r="C1240" s="718"/>
      <c r="D1240" s="467">
        <v>65</v>
      </c>
      <c r="E1240" s="901" t="s">
        <v>123</v>
      </c>
      <c r="F1240" s="870">
        <f aca="true" t="shared" si="554" ref="F1240:N1240">F1241+F1242+F1243</f>
        <v>0</v>
      </c>
      <c r="G1240" s="870">
        <f t="shared" si="554"/>
        <v>250</v>
      </c>
      <c r="H1240" s="870">
        <f t="shared" si="554"/>
        <v>250</v>
      </c>
      <c r="I1240" s="870">
        <f t="shared" si="554"/>
        <v>0</v>
      </c>
      <c r="J1240" s="870">
        <f t="shared" si="554"/>
        <v>0</v>
      </c>
      <c r="K1240" s="871">
        <f t="shared" si="554"/>
        <v>0</v>
      </c>
      <c r="L1240" s="872">
        <f t="shared" si="554"/>
        <v>0</v>
      </c>
      <c r="M1240" s="872">
        <f t="shared" si="554"/>
        <v>0</v>
      </c>
      <c r="N1240" s="873">
        <f t="shared" si="554"/>
        <v>0</v>
      </c>
      <c r="O1240" s="844"/>
      <c r="P1240" s="844"/>
      <c r="Q1240" s="844"/>
    </row>
    <row r="1241" spans="1:17" s="321" customFormat="1" ht="12.75">
      <c r="A1241" s="931"/>
      <c r="B1241" s="500"/>
      <c r="C1241" s="1016" t="s">
        <v>614</v>
      </c>
      <c r="D1241" s="467">
        <v>66</v>
      </c>
      <c r="E1241" s="717" t="s">
        <v>124</v>
      </c>
      <c r="F1241" s="720">
        <f>F193</f>
        <v>0</v>
      </c>
      <c r="G1241" s="720">
        <f>SUM(H1241:K1241)</f>
        <v>0</v>
      </c>
      <c r="H1241" s="720">
        <f aca="true" t="shared" si="555" ref="H1241:N1243">H193</f>
        <v>0</v>
      </c>
      <c r="I1241" s="720">
        <f t="shared" si="555"/>
        <v>0</v>
      </c>
      <c r="J1241" s="720">
        <f t="shared" si="555"/>
        <v>0</v>
      </c>
      <c r="K1241" s="878">
        <f t="shared" si="555"/>
        <v>0</v>
      </c>
      <c r="L1241" s="879">
        <f t="shared" si="555"/>
        <v>0</v>
      </c>
      <c r="M1241" s="879">
        <f t="shared" si="555"/>
        <v>0</v>
      </c>
      <c r="N1241" s="880">
        <f t="shared" si="555"/>
        <v>0</v>
      </c>
      <c r="O1241" s="844"/>
      <c r="P1241" s="844"/>
      <c r="Q1241" s="844"/>
    </row>
    <row r="1242" spans="1:17" s="321" customFormat="1" ht="12.75">
      <c r="A1242" s="931"/>
      <c r="B1242" s="500"/>
      <c r="C1242" s="1016" t="s">
        <v>615</v>
      </c>
      <c r="D1242" s="467">
        <v>67</v>
      </c>
      <c r="E1242" s="717" t="s">
        <v>125</v>
      </c>
      <c r="F1242" s="720">
        <f>F194</f>
        <v>0</v>
      </c>
      <c r="G1242" s="720">
        <f>SUM(H1242:K1242)</f>
        <v>250</v>
      </c>
      <c r="H1242" s="720">
        <f t="shared" si="555"/>
        <v>250</v>
      </c>
      <c r="I1242" s="720">
        <f t="shared" si="555"/>
        <v>0</v>
      </c>
      <c r="J1242" s="720">
        <f t="shared" si="555"/>
        <v>0</v>
      </c>
      <c r="K1242" s="878">
        <f t="shared" si="555"/>
        <v>0</v>
      </c>
      <c r="L1242" s="879">
        <f t="shared" si="555"/>
        <v>0</v>
      </c>
      <c r="M1242" s="879">
        <f t="shared" si="555"/>
        <v>0</v>
      </c>
      <c r="N1242" s="880">
        <f t="shared" si="555"/>
        <v>0</v>
      </c>
      <c r="O1242" s="844"/>
      <c r="P1242" s="844"/>
      <c r="Q1242" s="844"/>
    </row>
    <row r="1243" spans="1:17" s="321" customFormat="1" ht="12.75" customHeight="1">
      <c r="A1243" s="931"/>
      <c r="B1243" s="500"/>
      <c r="C1243" s="1016" t="s">
        <v>616</v>
      </c>
      <c r="D1243" s="467">
        <v>68</v>
      </c>
      <c r="E1243" s="717" t="s">
        <v>126</v>
      </c>
      <c r="F1243" s="720">
        <f>F195</f>
        <v>0</v>
      </c>
      <c r="G1243" s="720">
        <f>SUM(H1243:K1243)</f>
        <v>0</v>
      </c>
      <c r="H1243" s="720">
        <f t="shared" si="555"/>
        <v>0</v>
      </c>
      <c r="I1243" s="720">
        <f t="shared" si="555"/>
        <v>0</v>
      </c>
      <c r="J1243" s="720">
        <f t="shared" si="555"/>
        <v>0</v>
      </c>
      <c r="K1243" s="878">
        <f t="shared" si="555"/>
        <v>0</v>
      </c>
      <c r="L1243" s="879">
        <f t="shared" si="555"/>
        <v>0</v>
      </c>
      <c r="M1243" s="879">
        <f t="shared" si="555"/>
        <v>0</v>
      </c>
      <c r="N1243" s="880">
        <f t="shared" si="555"/>
        <v>0</v>
      </c>
      <c r="O1243" s="844"/>
      <c r="P1243" s="844"/>
      <c r="Q1243" s="844"/>
    </row>
    <row r="1244" spans="1:17" s="321" customFormat="1" ht="12.75">
      <c r="A1244" s="931"/>
      <c r="B1244" s="718" t="s">
        <v>618</v>
      </c>
      <c r="C1244" s="718"/>
      <c r="D1244" s="467">
        <v>69</v>
      </c>
      <c r="E1244" s="901" t="s">
        <v>128</v>
      </c>
      <c r="F1244" s="870">
        <f aca="true" t="shared" si="556" ref="F1244:N1244">F1245+F1246+F1247</f>
        <v>0</v>
      </c>
      <c r="G1244" s="870">
        <f t="shared" si="556"/>
        <v>0</v>
      </c>
      <c r="H1244" s="870">
        <f t="shared" si="556"/>
        <v>0</v>
      </c>
      <c r="I1244" s="870">
        <f t="shared" si="556"/>
        <v>0</v>
      </c>
      <c r="J1244" s="870">
        <f t="shared" si="556"/>
        <v>0</v>
      </c>
      <c r="K1244" s="871">
        <f t="shared" si="556"/>
        <v>0</v>
      </c>
      <c r="L1244" s="872">
        <f t="shared" si="556"/>
        <v>0</v>
      </c>
      <c r="M1244" s="872">
        <f t="shared" si="556"/>
        <v>0</v>
      </c>
      <c r="N1244" s="873">
        <f t="shared" si="556"/>
        <v>0</v>
      </c>
      <c r="O1244" s="844"/>
      <c r="P1244" s="844"/>
      <c r="Q1244" s="844"/>
    </row>
    <row r="1245" spans="1:17" s="321" customFormat="1" ht="12.75">
      <c r="A1245" s="931"/>
      <c r="B1245" s="500"/>
      <c r="C1245" s="1016" t="s">
        <v>614</v>
      </c>
      <c r="D1245" s="467">
        <v>70</v>
      </c>
      <c r="E1245" s="717" t="s">
        <v>619</v>
      </c>
      <c r="F1245" s="720"/>
      <c r="G1245" s="720">
        <f>SUM(H1245:K1245)</f>
        <v>0</v>
      </c>
      <c r="H1245" s="720"/>
      <c r="I1245" s="720"/>
      <c r="J1245" s="720"/>
      <c r="K1245" s="939"/>
      <c r="L1245" s="940"/>
      <c r="M1245" s="940"/>
      <c r="N1245" s="941"/>
      <c r="O1245" s="844"/>
      <c r="P1245" s="844"/>
      <c r="Q1245" s="844"/>
    </row>
    <row r="1246" spans="1:17" s="321" customFormat="1" ht="12.75">
      <c r="A1246" s="931"/>
      <c r="B1246" s="500"/>
      <c r="C1246" s="1016" t="s">
        <v>615</v>
      </c>
      <c r="D1246" s="467">
        <v>71</v>
      </c>
      <c r="E1246" s="717" t="s">
        <v>620</v>
      </c>
      <c r="F1246" s="720"/>
      <c r="G1246" s="720">
        <f>SUM(H1246:K1246)</f>
        <v>0</v>
      </c>
      <c r="H1246" s="720"/>
      <c r="I1246" s="720"/>
      <c r="J1246" s="720"/>
      <c r="K1246" s="939"/>
      <c r="L1246" s="940"/>
      <c r="M1246" s="940"/>
      <c r="N1246" s="941"/>
      <c r="O1246" s="844"/>
      <c r="P1246" s="844"/>
      <c r="Q1246" s="844"/>
    </row>
    <row r="1247" spans="1:17" s="321" customFormat="1" ht="12.75" customHeight="1">
      <c r="A1247" s="931"/>
      <c r="B1247" s="500"/>
      <c r="C1247" s="1016" t="s">
        <v>616</v>
      </c>
      <c r="D1247" s="467">
        <v>72</v>
      </c>
      <c r="E1247" s="717" t="s">
        <v>621</v>
      </c>
      <c r="F1247" s="720"/>
      <c r="G1247" s="720">
        <f>SUM(H1247:K1247)</f>
        <v>0</v>
      </c>
      <c r="H1247" s="720"/>
      <c r="I1247" s="720"/>
      <c r="J1247" s="720"/>
      <c r="K1247" s="939"/>
      <c r="L1247" s="940"/>
      <c r="M1247" s="940"/>
      <c r="N1247" s="941"/>
      <c r="O1247" s="844"/>
      <c r="P1247" s="844"/>
      <c r="Q1247" s="844"/>
    </row>
    <row r="1248" spans="1:17" s="321" customFormat="1" ht="12.75">
      <c r="A1248" s="931"/>
      <c r="B1248" s="718" t="s">
        <v>622</v>
      </c>
      <c r="C1248" s="718"/>
      <c r="D1248" s="467">
        <v>73</v>
      </c>
      <c r="E1248" s="901" t="s">
        <v>130</v>
      </c>
      <c r="F1248" s="870">
        <f aca="true" t="shared" si="557" ref="F1248:N1248">F1249+F1250+F1251</f>
        <v>0</v>
      </c>
      <c r="G1248" s="870">
        <f t="shared" si="557"/>
        <v>0</v>
      </c>
      <c r="H1248" s="870">
        <f t="shared" si="557"/>
        <v>0</v>
      </c>
      <c r="I1248" s="870">
        <f t="shared" si="557"/>
        <v>0</v>
      </c>
      <c r="J1248" s="870">
        <f t="shared" si="557"/>
        <v>0</v>
      </c>
      <c r="K1248" s="871">
        <f t="shared" si="557"/>
        <v>0</v>
      </c>
      <c r="L1248" s="872">
        <f t="shared" si="557"/>
        <v>0</v>
      </c>
      <c r="M1248" s="872">
        <f t="shared" si="557"/>
        <v>0</v>
      </c>
      <c r="N1248" s="873">
        <f t="shared" si="557"/>
        <v>0</v>
      </c>
      <c r="O1248" s="844"/>
      <c r="P1248" s="844"/>
      <c r="Q1248" s="844"/>
    </row>
    <row r="1249" spans="1:17" s="321" customFormat="1" ht="12.75">
      <c r="A1249" s="931"/>
      <c r="B1249" s="500"/>
      <c r="C1249" s="1016" t="s">
        <v>614</v>
      </c>
      <c r="D1249" s="467">
        <v>74</v>
      </c>
      <c r="E1249" s="717" t="s">
        <v>623</v>
      </c>
      <c r="F1249" s="720"/>
      <c r="G1249" s="720">
        <f>SUM(H1249:K1249)</f>
        <v>0</v>
      </c>
      <c r="H1249" s="720"/>
      <c r="I1249" s="720"/>
      <c r="J1249" s="720"/>
      <c r="K1249" s="939"/>
      <c r="L1249" s="940"/>
      <c r="M1249" s="940"/>
      <c r="N1249" s="941"/>
      <c r="O1249" s="844"/>
      <c r="P1249" s="844"/>
      <c r="Q1249" s="844"/>
    </row>
    <row r="1250" spans="1:17" s="321" customFormat="1" ht="12.75">
      <c r="A1250" s="931"/>
      <c r="B1250" s="500"/>
      <c r="C1250" s="1016" t="s">
        <v>615</v>
      </c>
      <c r="D1250" s="467">
        <v>75</v>
      </c>
      <c r="E1250" s="717" t="s">
        <v>624</v>
      </c>
      <c r="F1250" s="720"/>
      <c r="G1250" s="720">
        <f>SUM(H1250:K1250)</f>
        <v>0</v>
      </c>
      <c r="H1250" s="720"/>
      <c r="I1250" s="720"/>
      <c r="J1250" s="720"/>
      <c r="K1250" s="939"/>
      <c r="L1250" s="940"/>
      <c r="M1250" s="940"/>
      <c r="N1250" s="941"/>
      <c r="O1250" s="844"/>
      <c r="P1250" s="844"/>
      <c r="Q1250" s="844"/>
    </row>
    <row r="1251" spans="1:17" s="321" customFormat="1" ht="12.75" customHeight="1">
      <c r="A1251" s="931"/>
      <c r="B1251" s="500"/>
      <c r="C1251" s="1016" t="s">
        <v>616</v>
      </c>
      <c r="D1251" s="467">
        <v>76</v>
      </c>
      <c r="E1251" s="717" t="s">
        <v>625</v>
      </c>
      <c r="F1251" s="720"/>
      <c r="G1251" s="720">
        <f>SUM(H1251:K1251)</f>
        <v>0</v>
      </c>
      <c r="H1251" s="720"/>
      <c r="I1251" s="720"/>
      <c r="J1251" s="720"/>
      <c r="K1251" s="939"/>
      <c r="L1251" s="940"/>
      <c r="M1251" s="940"/>
      <c r="N1251" s="941"/>
      <c r="O1251" s="844"/>
      <c r="P1251" s="844"/>
      <c r="Q1251" s="844"/>
    </row>
    <row r="1252" spans="1:17" s="321" customFormat="1" ht="12.75">
      <c r="A1252" s="931"/>
      <c r="B1252" s="718" t="s">
        <v>626</v>
      </c>
      <c r="C1252" s="718"/>
      <c r="D1252" s="467">
        <v>77</v>
      </c>
      <c r="E1252" s="901" t="s">
        <v>132</v>
      </c>
      <c r="F1252" s="870">
        <f aca="true" t="shared" si="558" ref="F1252:N1252">F1253+F1254+F1255</f>
        <v>0</v>
      </c>
      <c r="G1252" s="870">
        <f t="shared" si="558"/>
        <v>0</v>
      </c>
      <c r="H1252" s="870">
        <f t="shared" si="558"/>
        <v>0</v>
      </c>
      <c r="I1252" s="870">
        <f t="shared" si="558"/>
        <v>0</v>
      </c>
      <c r="J1252" s="870">
        <f t="shared" si="558"/>
        <v>0</v>
      </c>
      <c r="K1252" s="871">
        <f t="shared" si="558"/>
        <v>0</v>
      </c>
      <c r="L1252" s="872">
        <f t="shared" si="558"/>
        <v>0</v>
      </c>
      <c r="M1252" s="872">
        <f t="shared" si="558"/>
        <v>0</v>
      </c>
      <c r="N1252" s="873">
        <f t="shared" si="558"/>
        <v>0</v>
      </c>
      <c r="O1252" s="844"/>
      <c r="P1252" s="844"/>
      <c r="Q1252" s="844"/>
    </row>
    <row r="1253" spans="1:17" s="321" customFormat="1" ht="12.75">
      <c r="A1253" s="931"/>
      <c r="B1253" s="500"/>
      <c r="C1253" s="1016" t="s">
        <v>614</v>
      </c>
      <c r="D1253" s="467">
        <v>78</v>
      </c>
      <c r="E1253" s="717" t="s">
        <v>627</v>
      </c>
      <c r="F1253" s="720"/>
      <c r="G1253" s="720">
        <f>SUM(H1253:K1253)</f>
        <v>0</v>
      </c>
      <c r="H1253" s="720"/>
      <c r="I1253" s="720"/>
      <c r="J1253" s="720"/>
      <c r="K1253" s="939"/>
      <c r="L1253" s="940"/>
      <c r="M1253" s="940"/>
      <c r="N1253" s="941"/>
      <c r="O1253" s="844"/>
      <c r="P1253" s="844"/>
      <c r="Q1253" s="844"/>
    </row>
    <row r="1254" spans="1:17" s="321" customFormat="1" ht="12.75">
      <c r="A1254" s="931"/>
      <c r="B1254" s="500"/>
      <c r="C1254" s="1016" t="s">
        <v>615</v>
      </c>
      <c r="D1254" s="467">
        <v>79</v>
      </c>
      <c r="E1254" s="717" t="s">
        <v>628</v>
      </c>
      <c r="F1254" s="720"/>
      <c r="G1254" s="720">
        <f>SUM(H1254:K1254)</f>
        <v>0</v>
      </c>
      <c r="H1254" s="720"/>
      <c r="I1254" s="720"/>
      <c r="J1254" s="720"/>
      <c r="K1254" s="939"/>
      <c r="L1254" s="940"/>
      <c r="M1254" s="940"/>
      <c r="N1254" s="941"/>
      <c r="O1254" s="844"/>
      <c r="P1254" s="844"/>
      <c r="Q1254" s="844"/>
    </row>
    <row r="1255" spans="1:17" s="321" customFormat="1" ht="12.75" customHeight="1">
      <c r="A1255" s="931"/>
      <c r="B1255" s="500"/>
      <c r="C1255" s="1016" t="s">
        <v>616</v>
      </c>
      <c r="D1255" s="467">
        <v>80</v>
      </c>
      <c r="E1255" s="717" t="s">
        <v>629</v>
      </c>
      <c r="F1255" s="720"/>
      <c r="G1255" s="720">
        <f>SUM(H1255:K1255)</f>
        <v>0</v>
      </c>
      <c r="H1255" s="720"/>
      <c r="I1255" s="720"/>
      <c r="J1255" s="720"/>
      <c r="K1255" s="939"/>
      <c r="L1255" s="940"/>
      <c r="M1255" s="940"/>
      <c r="N1255" s="941"/>
      <c r="O1255" s="844"/>
      <c r="P1255" s="844"/>
      <c r="Q1255" s="844"/>
    </row>
    <row r="1256" spans="1:17" s="321" customFormat="1" ht="12.75">
      <c r="A1256" s="931"/>
      <c r="B1256" s="718" t="s">
        <v>630</v>
      </c>
      <c r="C1256" s="718"/>
      <c r="D1256" s="467">
        <v>81</v>
      </c>
      <c r="E1256" s="901" t="s">
        <v>134</v>
      </c>
      <c r="F1256" s="870">
        <f aca="true" t="shared" si="559" ref="F1256:N1256">F1257+F1258+F1259</f>
        <v>0</v>
      </c>
      <c r="G1256" s="870">
        <f t="shared" si="559"/>
        <v>0</v>
      </c>
      <c r="H1256" s="870">
        <f t="shared" si="559"/>
        <v>0</v>
      </c>
      <c r="I1256" s="870">
        <f t="shared" si="559"/>
        <v>0</v>
      </c>
      <c r="J1256" s="870">
        <f t="shared" si="559"/>
        <v>0</v>
      </c>
      <c r="K1256" s="871">
        <f t="shared" si="559"/>
        <v>0</v>
      </c>
      <c r="L1256" s="872">
        <f t="shared" si="559"/>
        <v>0</v>
      </c>
      <c r="M1256" s="872">
        <f t="shared" si="559"/>
        <v>0</v>
      </c>
      <c r="N1256" s="873">
        <f t="shared" si="559"/>
        <v>0</v>
      </c>
      <c r="O1256" s="844"/>
      <c r="P1256" s="844"/>
      <c r="Q1256" s="844"/>
    </row>
    <row r="1257" spans="1:17" s="321" customFormat="1" ht="12.75">
      <c r="A1257" s="931"/>
      <c r="B1257" s="500"/>
      <c r="C1257" s="1016" t="s">
        <v>614</v>
      </c>
      <c r="D1257" s="467">
        <v>82</v>
      </c>
      <c r="E1257" s="717" t="s">
        <v>631</v>
      </c>
      <c r="F1257" s="720"/>
      <c r="G1257" s="720">
        <f>SUM(H1257:K1257)</f>
        <v>0</v>
      </c>
      <c r="H1257" s="720"/>
      <c r="I1257" s="720"/>
      <c r="J1257" s="720"/>
      <c r="K1257" s="939"/>
      <c r="L1257" s="940"/>
      <c r="M1257" s="940"/>
      <c r="N1257" s="941"/>
      <c r="O1257" s="844"/>
      <c r="P1257" s="844"/>
      <c r="Q1257" s="844"/>
    </row>
    <row r="1258" spans="1:17" s="321" customFormat="1" ht="12.75">
      <c r="A1258" s="931"/>
      <c r="B1258" s="500"/>
      <c r="C1258" s="1016" t="s">
        <v>615</v>
      </c>
      <c r="D1258" s="467">
        <v>83</v>
      </c>
      <c r="E1258" s="717" t="s">
        <v>632</v>
      </c>
      <c r="F1258" s="720"/>
      <c r="G1258" s="720">
        <f>SUM(H1258:K1258)</f>
        <v>0</v>
      </c>
      <c r="H1258" s="720"/>
      <c r="I1258" s="720"/>
      <c r="J1258" s="720"/>
      <c r="K1258" s="939"/>
      <c r="L1258" s="940"/>
      <c r="M1258" s="940"/>
      <c r="N1258" s="941"/>
      <c r="O1258" s="844"/>
      <c r="P1258" s="844"/>
      <c r="Q1258" s="844"/>
    </row>
    <row r="1259" spans="1:17" s="321" customFormat="1" ht="18" customHeight="1">
      <c r="A1259" s="931"/>
      <c r="B1259" s="500"/>
      <c r="C1259" s="1016" t="s">
        <v>616</v>
      </c>
      <c r="D1259" s="467">
        <v>84</v>
      </c>
      <c r="E1259" s="717" t="s">
        <v>633</v>
      </c>
      <c r="F1259" s="720"/>
      <c r="G1259" s="720">
        <f>SUM(H1259:K1259)</f>
        <v>0</v>
      </c>
      <c r="H1259" s="720"/>
      <c r="I1259" s="720"/>
      <c r="J1259" s="720"/>
      <c r="K1259" s="939"/>
      <c r="L1259" s="940"/>
      <c r="M1259" s="940"/>
      <c r="N1259" s="941"/>
      <c r="O1259" s="844"/>
      <c r="P1259" s="844"/>
      <c r="Q1259" s="844"/>
    </row>
    <row r="1260" spans="1:17" s="321" customFormat="1" ht="12.75">
      <c r="A1260" s="931"/>
      <c r="B1260" s="1048" t="s">
        <v>634</v>
      </c>
      <c r="C1260" s="1048"/>
      <c r="D1260" s="467">
        <v>85</v>
      </c>
      <c r="E1260" s="901" t="s">
        <v>136</v>
      </c>
      <c r="F1260" s="870">
        <f aca="true" t="shared" si="560" ref="F1260:N1260">F1261+F1262+F1263</f>
        <v>0</v>
      </c>
      <c r="G1260" s="870">
        <f t="shared" si="560"/>
        <v>0</v>
      </c>
      <c r="H1260" s="870">
        <f t="shared" si="560"/>
        <v>0</v>
      </c>
      <c r="I1260" s="870">
        <f t="shared" si="560"/>
        <v>0</v>
      </c>
      <c r="J1260" s="870">
        <f t="shared" si="560"/>
        <v>0</v>
      </c>
      <c r="K1260" s="871">
        <f t="shared" si="560"/>
        <v>0</v>
      </c>
      <c r="L1260" s="872">
        <f t="shared" si="560"/>
        <v>0</v>
      </c>
      <c r="M1260" s="872">
        <f t="shared" si="560"/>
        <v>0</v>
      </c>
      <c r="N1260" s="873">
        <f t="shared" si="560"/>
        <v>0</v>
      </c>
      <c r="O1260" s="844"/>
      <c r="P1260" s="844"/>
      <c r="Q1260" s="844"/>
    </row>
    <row r="1261" spans="1:17" s="321" customFormat="1" ht="12.75">
      <c r="A1261" s="931"/>
      <c r="B1261" s="500"/>
      <c r="C1261" s="1016" t="s">
        <v>614</v>
      </c>
      <c r="D1261" s="467">
        <v>86</v>
      </c>
      <c r="E1261" s="717" t="s">
        <v>635</v>
      </c>
      <c r="F1261" s="720"/>
      <c r="G1261" s="720">
        <f>SUM(H1261:K1261)</f>
        <v>0</v>
      </c>
      <c r="H1261" s="720"/>
      <c r="I1261" s="720"/>
      <c r="J1261" s="720"/>
      <c r="K1261" s="939"/>
      <c r="L1261" s="940"/>
      <c r="M1261" s="940"/>
      <c r="N1261" s="941"/>
      <c r="O1261" s="844"/>
      <c r="P1261" s="844"/>
      <c r="Q1261" s="844"/>
    </row>
    <row r="1262" spans="1:17" s="321" customFormat="1" ht="12" customHeight="1">
      <c r="A1262" s="931"/>
      <c r="B1262" s="500"/>
      <c r="C1262" s="1016" t="s">
        <v>615</v>
      </c>
      <c r="D1262" s="467">
        <v>87</v>
      </c>
      <c r="E1262" s="717" t="s">
        <v>636</v>
      </c>
      <c r="F1262" s="720"/>
      <c r="G1262" s="720">
        <f>SUM(H1262:K1262)</f>
        <v>0</v>
      </c>
      <c r="H1262" s="720"/>
      <c r="I1262" s="720"/>
      <c r="J1262" s="720"/>
      <c r="K1262" s="939"/>
      <c r="L1262" s="940"/>
      <c r="M1262" s="940"/>
      <c r="N1262" s="941"/>
      <c r="O1262" s="844"/>
      <c r="P1262" s="844"/>
      <c r="Q1262" s="844"/>
    </row>
    <row r="1263" spans="1:17" s="321" customFormat="1" ht="12.75">
      <c r="A1263" s="931"/>
      <c r="B1263" s="500"/>
      <c r="C1263" s="1016" t="s">
        <v>616</v>
      </c>
      <c r="D1263" s="467">
        <v>88</v>
      </c>
      <c r="E1263" s="717" t="s">
        <v>637</v>
      </c>
      <c r="F1263" s="720"/>
      <c r="G1263" s="720">
        <f>SUM(H1263:K1263)</f>
        <v>0</v>
      </c>
      <c r="H1263" s="720"/>
      <c r="I1263" s="720"/>
      <c r="J1263" s="720"/>
      <c r="K1263" s="939"/>
      <c r="L1263" s="940"/>
      <c r="M1263" s="940"/>
      <c r="N1263" s="941"/>
      <c r="O1263" s="844"/>
      <c r="P1263" s="844"/>
      <c r="Q1263" s="844"/>
    </row>
    <row r="1264" spans="1:17" s="321" customFormat="1" ht="12.75">
      <c r="A1264" s="931"/>
      <c r="B1264" s="718" t="s">
        <v>638</v>
      </c>
      <c r="C1264" s="718"/>
      <c r="D1264" s="467">
        <v>89</v>
      </c>
      <c r="E1264" s="901" t="s">
        <v>138</v>
      </c>
      <c r="F1264" s="870">
        <f aca="true" t="shared" si="561" ref="F1264:N1264">F1265+F1266+F1267</f>
        <v>0</v>
      </c>
      <c r="G1264" s="870">
        <f t="shared" si="561"/>
        <v>0</v>
      </c>
      <c r="H1264" s="870">
        <f t="shared" si="561"/>
        <v>0</v>
      </c>
      <c r="I1264" s="870">
        <f t="shared" si="561"/>
        <v>0</v>
      </c>
      <c r="J1264" s="870">
        <f t="shared" si="561"/>
        <v>0</v>
      </c>
      <c r="K1264" s="871">
        <f t="shared" si="561"/>
        <v>0</v>
      </c>
      <c r="L1264" s="872">
        <f t="shared" si="561"/>
        <v>0</v>
      </c>
      <c r="M1264" s="872">
        <f t="shared" si="561"/>
        <v>0</v>
      </c>
      <c r="N1264" s="873">
        <f t="shared" si="561"/>
        <v>0</v>
      </c>
      <c r="O1264" s="844"/>
      <c r="P1264" s="844"/>
      <c r="Q1264" s="844"/>
    </row>
    <row r="1265" spans="1:17" s="321" customFormat="1" ht="12.75">
      <c r="A1265" s="931"/>
      <c r="B1265" s="500"/>
      <c r="C1265" s="1016" t="s">
        <v>614</v>
      </c>
      <c r="D1265" s="467">
        <v>90</v>
      </c>
      <c r="E1265" s="717" t="s">
        <v>639</v>
      </c>
      <c r="F1265" s="720"/>
      <c r="G1265" s="720">
        <f>SUM(H1265:K1265)</f>
        <v>0</v>
      </c>
      <c r="H1265" s="720"/>
      <c r="I1265" s="720"/>
      <c r="J1265" s="720"/>
      <c r="K1265" s="939"/>
      <c r="L1265" s="940"/>
      <c r="M1265" s="940"/>
      <c r="N1265" s="941"/>
      <c r="O1265" s="844"/>
      <c r="P1265" s="844"/>
      <c r="Q1265" s="844"/>
    </row>
    <row r="1266" spans="1:17" s="321" customFormat="1" ht="12.75">
      <c r="A1266" s="931"/>
      <c r="B1266" s="500"/>
      <c r="C1266" s="1016" t="s">
        <v>615</v>
      </c>
      <c r="D1266" s="467">
        <v>91</v>
      </c>
      <c r="E1266" s="717" t="s">
        <v>640</v>
      </c>
      <c r="F1266" s="720"/>
      <c r="G1266" s="720">
        <f>SUM(H1266:K1266)</f>
        <v>0</v>
      </c>
      <c r="H1266" s="720"/>
      <c r="I1266" s="720"/>
      <c r="J1266" s="720"/>
      <c r="K1266" s="939"/>
      <c r="L1266" s="940"/>
      <c r="M1266" s="940"/>
      <c r="N1266" s="941"/>
      <c r="O1266" s="844"/>
      <c r="P1266" s="844"/>
      <c r="Q1266" s="844"/>
    </row>
    <row r="1267" spans="1:17" s="321" customFormat="1" ht="12.75">
      <c r="A1267" s="931"/>
      <c r="B1267" s="500"/>
      <c r="C1267" s="1016" t="s">
        <v>616</v>
      </c>
      <c r="D1267" s="467">
        <v>92</v>
      </c>
      <c r="E1267" s="717" t="s">
        <v>641</v>
      </c>
      <c r="F1267" s="720"/>
      <c r="G1267" s="720">
        <f>SUM(H1267:K1267)</f>
        <v>0</v>
      </c>
      <c r="H1267" s="720"/>
      <c r="I1267" s="720"/>
      <c r="J1267" s="720"/>
      <c r="K1267" s="939"/>
      <c r="L1267" s="940"/>
      <c r="M1267" s="940"/>
      <c r="N1267" s="941"/>
      <c r="O1267" s="844"/>
      <c r="P1267" s="844"/>
      <c r="Q1267" s="844"/>
    </row>
    <row r="1268" spans="1:17" s="321" customFormat="1" ht="12.75">
      <c r="A1268" s="931"/>
      <c r="B1268" s="718" t="s">
        <v>642</v>
      </c>
      <c r="C1268" s="718"/>
      <c r="D1268" s="467">
        <v>93</v>
      </c>
      <c r="E1268" s="901" t="s">
        <v>140</v>
      </c>
      <c r="F1268" s="870">
        <f aca="true" t="shared" si="562" ref="F1268:N1268">F1269+F1270+F1271</f>
        <v>0</v>
      </c>
      <c r="G1268" s="870">
        <f t="shared" si="562"/>
        <v>0</v>
      </c>
      <c r="H1268" s="870">
        <f t="shared" si="562"/>
        <v>0</v>
      </c>
      <c r="I1268" s="870">
        <f t="shared" si="562"/>
        <v>0</v>
      </c>
      <c r="J1268" s="870">
        <f t="shared" si="562"/>
        <v>0</v>
      </c>
      <c r="K1268" s="871">
        <f t="shared" si="562"/>
        <v>0</v>
      </c>
      <c r="L1268" s="872">
        <f t="shared" si="562"/>
        <v>0</v>
      </c>
      <c r="M1268" s="872">
        <f t="shared" si="562"/>
        <v>0</v>
      </c>
      <c r="N1268" s="873">
        <f t="shared" si="562"/>
        <v>0</v>
      </c>
      <c r="O1268" s="844"/>
      <c r="P1268" s="844"/>
      <c r="Q1268" s="844"/>
    </row>
    <row r="1269" spans="1:17" s="321" customFormat="1" ht="12.75">
      <c r="A1269" s="931"/>
      <c r="B1269" s="500"/>
      <c r="C1269" s="1016" t="s">
        <v>614</v>
      </c>
      <c r="D1269" s="467">
        <v>94</v>
      </c>
      <c r="E1269" s="717" t="s">
        <v>643</v>
      </c>
      <c r="F1269" s="720"/>
      <c r="G1269" s="720">
        <f>SUM(H1269:K1269)</f>
        <v>0</v>
      </c>
      <c r="H1269" s="720"/>
      <c r="I1269" s="720"/>
      <c r="J1269" s="720"/>
      <c r="K1269" s="939"/>
      <c r="L1269" s="940"/>
      <c r="M1269" s="940"/>
      <c r="N1269" s="941"/>
      <c r="O1269" s="844"/>
      <c r="P1269" s="844"/>
      <c r="Q1269" s="844"/>
    </row>
    <row r="1270" spans="1:17" s="321" customFormat="1" ht="12.75">
      <c r="A1270" s="931"/>
      <c r="B1270" s="500"/>
      <c r="C1270" s="1016" t="s">
        <v>615</v>
      </c>
      <c r="D1270" s="467">
        <v>95</v>
      </c>
      <c r="E1270" s="717" t="s">
        <v>644</v>
      </c>
      <c r="F1270" s="720"/>
      <c r="G1270" s="720">
        <f>SUM(H1270:K1270)</f>
        <v>0</v>
      </c>
      <c r="H1270" s="720"/>
      <c r="I1270" s="720"/>
      <c r="J1270" s="720"/>
      <c r="K1270" s="939"/>
      <c r="L1270" s="940"/>
      <c r="M1270" s="940"/>
      <c r="N1270" s="941"/>
      <c r="O1270" s="844"/>
      <c r="P1270" s="844"/>
      <c r="Q1270" s="844"/>
    </row>
    <row r="1271" spans="1:17" s="321" customFormat="1" ht="12.75" customHeight="1">
      <c r="A1271" s="931"/>
      <c r="B1271" s="500"/>
      <c r="C1271" s="1016" t="s">
        <v>616</v>
      </c>
      <c r="D1271" s="467">
        <v>96</v>
      </c>
      <c r="E1271" s="717" t="s">
        <v>645</v>
      </c>
      <c r="F1271" s="720"/>
      <c r="G1271" s="720">
        <f>SUM(H1271:K1271)</f>
        <v>0</v>
      </c>
      <c r="H1271" s="720"/>
      <c r="I1271" s="720"/>
      <c r="J1271" s="720"/>
      <c r="K1271" s="939"/>
      <c r="L1271" s="940"/>
      <c r="M1271" s="940"/>
      <c r="N1271" s="941"/>
      <c r="O1271" s="844"/>
      <c r="P1271" s="844"/>
      <c r="Q1271" s="844"/>
    </row>
    <row r="1272" spans="1:17" s="321" customFormat="1" ht="12.75">
      <c r="A1272" s="931"/>
      <c r="B1272" s="718" t="s">
        <v>646</v>
      </c>
      <c r="C1272" s="718"/>
      <c r="D1272" s="467">
        <v>97</v>
      </c>
      <c r="E1272" s="901" t="s">
        <v>142</v>
      </c>
      <c r="F1272" s="870">
        <f aca="true" t="shared" si="563" ref="F1272:N1272">F1273+F1274+F1275</f>
        <v>0</v>
      </c>
      <c r="G1272" s="870">
        <f t="shared" si="563"/>
        <v>0</v>
      </c>
      <c r="H1272" s="870">
        <f t="shared" si="563"/>
        <v>0</v>
      </c>
      <c r="I1272" s="870">
        <f t="shared" si="563"/>
        <v>0</v>
      </c>
      <c r="J1272" s="870">
        <f t="shared" si="563"/>
        <v>0</v>
      </c>
      <c r="K1272" s="871">
        <f t="shared" si="563"/>
        <v>0</v>
      </c>
      <c r="L1272" s="872">
        <f t="shared" si="563"/>
        <v>0</v>
      </c>
      <c r="M1272" s="872">
        <f t="shared" si="563"/>
        <v>0</v>
      </c>
      <c r="N1272" s="873">
        <f t="shared" si="563"/>
        <v>0</v>
      </c>
      <c r="O1272" s="844"/>
      <c r="P1272" s="844"/>
      <c r="Q1272" s="844"/>
    </row>
    <row r="1273" spans="1:17" s="321" customFormat="1" ht="12.75">
      <c r="A1273" s="931"/>
      <c r="B1273" s="500"/>
      <c r="C1273" s="1016" t="s">
        <v>614</v>
      </c>
      <c r="D1273" s="467">
        <v>98</v>
      </c>
      <c r="E1273" s="717" t="s">
        <v>143</v>
      </c>
      <c r="F1273" s="720">
        <f>F204</f>
        <v>0</v>
      </c>
      <c r="G1273" s="720">
        <f>SUM(H1273:K1273)</f>
        <v>0</v>
      </c>
      <c r="H1273" s="720">
        <f aca="true" t="shared" si="564" ref="H1273:N1275">H204</f>
        <v>0</v>
      </c>
      <c r="I1273" s="720">
        <f t="shared" si="564"/>
        <v>0</v>
      </c>
      <c r="J1273" s="720">
        <f t="shared" si="564"/>
        <v>0</v>
      </c>
      <c r="K1273" s="878">
        <f t="shared" si="564"/>
        <v>0</v>
      </c>
      <c r="L1273" s="879">
        <f t="shared" si="564"/>
        <v>0</v>
      </c>
      <c r="M1273" s="879">
        <f t="shared" si="564"/>
        <v>0</v>
      </c>
      <c r="N1273" s="880">
        <f t="shared" si="564"/>
        <v>0</v>
      </c>
      <c r="O1273" s="844"/>
      <c r="P1273" s="844"/>
      <c r="Q1273" s="844"/>
    </row>
    <row r="1274" spans="1:17" s="321" customFormat="1" ht="14.25" customHeight="1">
      <c r="A1274" s="931"/>
      <c r="B1274" s="500"/>
      <c r="C1274" s="1016" t="s">
        <v>615</v>
      </c>
      <c r="D1274" s="467">
        <v>99</v>
      </c>
      <c r="E1274" s="717" t="s">
        <v>144</v>
      </c>
      <c r="F1274" s="720">
        <f>F205</f>
        <v>0</v>
      </c>
      <c r="G1274" s="720">
        <f>SUM(H1274:K1274)</f>
        <v>0</v>
      </c>
      <c r="H1274" s="720">
        <f t="shared" si="564"/>
        <v>0</v>
      </c>
      <c r="I1274" s="720">
        <f t="shared" si="564"/>
        <v>0</v>
      </c>
      <c r="J1274" s="720">
        <f t="shared" si="564"/>
        <v>0</v>
      </c>
      <c r="K1274" s="878">
        <f t="shared" si="564"/>
        <v>0</v>
      </c>
      <c r="L1274" s="879">
        <f t="shared" si="564"/>
        <v>0</v>
      </c>
      <c r="M1274" s="879">
        <f t="shared" si="564"/>
        <v>0</v>
      </c>
      <c r="N1274" s="880">
        <f t="shared" si="564"/>
        <v>0</v>
      </c>
      <c r="O1274" s="844"/>
      <c r="P1274" s="844"/>
      <c r="Q1274" s="844"/>
    </row>
    <row r="1275" spans="1:17" s="321" customFormat="1" ht="12.75">
      <c r="A1275" s="931"/>
      <c r="B1275" s="500"/>
      <c r="C1275" s="1016" t="s">
        <v>616</v>
      </c>
      <c r="D1275" s="467">
        <v>100</v>
      </c>
      <c r="E1275" s="717" t="s">
        <v>146</v>
      </c>
      <c r="F1275" s="720">
        <f>F206</f>
        <v>0</v>
      </c>
      <c r="G1275" s="720">
        <f>SUM(H1275:K1275)</f>
        <v>0</v>
      </c>
      <c r="H1275" s="720">
        <f t="shared" si="564"/>
        <v>0</v>
      </c>
      <c r="I1275" s="720">
        <f t="shared" si="564"/>
        <v>0</v>
      </c>
      <c r="J1275" s="720">
        <f t="shared" si="564"/>
        <v>0</v>
      </c>
      <c r="K1275" s="878">
        <f t="shared" si="564"/>
        <v>0</v>
      </c>
      <c r="L1275" s="879">
        <f t="shared" si="564"/>
        <v>0</v>
      </c>
      <c r="M1275" s="879">
        <f t="shared" si="564"/>
        <v>0</v>
      </c>
      <c r="N1275" s="880">
        <f t="shared" si="564"/>
        <v>0</v>
      </c>
      <c r="O1275" s="844"/>
      <c r="P1275" s="844"/>
      <c r="Q1275" s="844"/>
    </row>
    <row r="1276" spans="1:17" s="321" customFormat="1" ht="12.75">
      <c r="A1276" s="931"/>
      <c r="B1276" s="718" t="s">
        <v>647</v>
      </c>
      <c r="C1276" s="718"/>
      <c r="D1276" s="467">
        <v>101</v>
      </c>
      <c r="E1276" s="901" t="s">
        <v>148</v>
      </c>
      <c r="F1276" s="870">
        <f aca="true" t="shared" si="565" ref="F1276:N1276">F1277+F1278+F1279</f>
        <v>0</v>
      </c>
      <c r="G1276" s="870">
        <f t="shared" si="565"/>
        <v>0</v>
      </c>
      <c r="H1276" s="870">
        <f t="shared" si="565"/>
        <v>0</v>
      </c>
      <c r="I1276" s="870">
        <f t="shared" si="565"/>
        <v>0</v>
      </c>
      <c r="J1276" s="870">
        <f t="shared" si="565"/>
        <v>0</v>
      </c>
      <c r="K1276" s="871">
        <f t="shared" si="565"/>
        <v>0</v>
      </c>
      <c r="L1276" s="872">
        <f t="shared" si="565"/>
        <v>0</v>
      </c>
      <c r="M1276" s="872">
        <f t="shared" si="565"/>
        <v>0</v>
      </c>
      <c r="N1276" s="873">
        <f t="shared" si="565"/>
        <v>0</v>
      </c>
      <c r="O1276" s="844"/>
      <c r="P1276" s="844"/>
      <c r="Q1276" s="844"/>
    </row>
    <row r="1277" spans="1:17" s="321" customFormat="1" ht="12.75" customHeight="1">
      <c r="A1277" s="931"/>
      <c r="B1277" s="500"/>
      <c r="C1277" s="1016" t="s">
        <v>614</v>
      </c>
      <c r="D1277" s="467">
        <v>102</v>
      </c>
      <c r="E1277" s="717" t="s">
        <v>648</v>
      </c>
      <c r="F1277" s="720"/>
      <c r="G1277" s="720">
        <f>SUM(H1277:K1277)</f>
        <v>0</v>
      </c>
      <c r="H1277" s="720"/>
      <c r="I1277" s="720"/>
      <c r="J1277" s="720"/>
      <c r="K1277" s="939"/>
      <c r="L1277" s="940"/>
      <c r="M1277" s="940"/>
      <c r="N1277" s="941"/>
      <c r="O1277" s="844"/>
      <c r="P1277" s="844"/>
      <c r="Q1277" s="844"/>
    </row>
    <row r="1278" spans="1:17" s="321" customFormat="1" ht="15" customHeight="1">
      <c r="A1278" s="931"/>
      <c r="B1278" s="500"/>
      <c r="C1278" s="1016" t="s">
        <v>615</v>
      </c>
      <c r="D1278" s="467">
        <v>103</v>
      </c>
      <c r="E1278" s="717" t="s">
        <v>649</v>
      </c>
      <c r="F1278" s="720"/>
      <c r="G1278" s="720">
        <f>SUM(H1278:K1278)</f>
        <v>0</v>
      </c>
      <c r="H1278" s="720"/>
      <c r="I1278" s="720"/>
      <c r="J1278" s="720"/>
      <c r="K1278" s="939"/>
      <c r="L1278" s="940"/>
      <c r="M1278" s="940"/>
      <c r="N1278" s="941"/>
      <c r="O1278" s="844"/>
      <c r="P1278" s="844"/>
      <c r="Q1278" s="844"/>
    </row>
    <row r="1279" spans="1:17" s="321" customFormat="1" ht="12.75" customHeight="1">
      <c r="A1279" s="931"/>
      <c r="B1279" s="500"/>
      <c r="C1279" s="1016" t="s">
        <v>616</v>
      </c>
      <c r="D1279" s="467">
        <v>104</v>
      </c>
      <c r="E1279" s="717" t="s">
        <v>650</v>
      </c>
      <c r="F1279" s="720"/>
      <c r="G1279" s="720">
        <f>SUM(H1279:K1279)</f>
        <v>0</v>
      </c>
      <c r="H1279" s="720"/>
      <c r="I1279" s="720"/>
      <c r="J1279" s="720"/>
      <c r="K1279" s="939"/>
      <c r="L1279" s="940"/>
      <c r="M1279" s="940"/>
      <c r="N1279" s="941"/>
      <c r="O1279" s="844"/>
      <c r="P1279" s="844"/>
      <c r="Q1279" s="844"/>
    </row>
    <row r="1280" spans="1:17" s="321" customFormat="1" ht="12.75" customHeight="1">
      <c r="A1280" s="931"/>
      <c r="B1280" s="1038" t="s">
        <v>149</v>
      </c>
      <c r="C1280" s="1039"/>
      <c r="D1280" s="467">
        <v>105</v>
      </c>
      <c r="E1280" s="171" t="s">
        <v>150</v>
      </c>
      <c r="F1280" s="1049">
        <f aca="true" t="shared" si="566" ref="F1280:N1280">SUM(F1281:F1282)</f>
        <v>0</v>
      </c>
      <c r="G1280" s="951">
        <f t="shared" si="566"/>
        <v>0</v>
      </c>
      <c r="H1280" s="951">
        <f t="shared" si="566"/>
        <v>0</v>
      </c>
      <c r="I1280" s="951">
        <f t="shared" si="566"/>
        <v>0</v>
      </c>
      <c r="J1280" s="951">
        <f t="shared" si="566"/>
        <v>0</v>
      </c>
      <c r="K1280" s="952">
        <f t="shared" si="566"/>
        <v>0</v>
      </c>
      <c r="L1280" s="953">
        <f t="shared" si="566"/>
        <v>0</v>
      </c>
      <c r="M1280" s="953">
        <f t="shared" si="566"/>
        <v>0</v>
      </c>
      <c r="N1280" s="954">
        <f t="shared" si="566"/>
        <v>0</v>
      </c>
      <c r="O1280" s="844"/>
      <c r="P1280" s="844"/>
      <c r="Q1280" s="844"/>
    </row>
    <row r="1281" spans="1:17" s="321" customFormat="1" ht="12.75" customHeight="1">
      <c r="A1281" s="931"/>
      <c r="B1281" s="1050"/>
      <c r="C1281" s="741" t="s">
        <v>116</v>
      </c>
      <c r="D1281" s="467">
        <v>106</v>
      </c>
      <c r="E1281" s="309" t="s">
        <v>151</v>
      </c>
      <c r="F1281" s="672">
        <f>F209</f>
        <v>0</v>
      </c>
      <c r="G1281" s="720">
        <f>SUM(H1281:K1281)</f>
        <v>0</v>
      </c>
      <c r="H1281" s="720">
        <f aca="true" t="shared" si="567" ref="H1281:N1282">H209</f>
        <v>0</v>
      </c>
      <c r="I1281" s="720">
        <f t="shared" si="567"/>
        <v>0</v>
      </c>
      <c r="J1281" s="720">
        <f t="shared" si="567"/>
        <v>0</v>
      </c>
      <c r="K1281" s="878">
        <f t="shared" si="567"/>
        <v>0</v>
      </c>
      <c r="L1281" s="879">
        <f t="shared" si="567"/>
        <v>0</v>
      </c>
      <c r="M1281" s="879">
        <f t="shared" si="567"/>
        <v>0</v>
      </c>
      <c r="N1281" s="880">
        <f t="shared" si="567"/>
        <v>0</v>
      </c>
      <c r="O1281" s="844"/>
      <c r="P1281" s="844"/>
      <c r="Q1281" s="844"/>
    </row>
    <row r="1282" spans="1:20" s="321" customFormat="1" ht="12.75" customHeight="1">
      <c r="A1282" s="931"/>
      <c r="B1282" s="1050"/>
      <c r="C1282" s="741" t="s">
        <v>118</v>
      </c>
      <c r="D1282" s="467">
        <v>107</v>
      </c>
      <c r="E1282" s="309" t="s">
        <v>152</v>
      </c>
      <c r="F1282" s="672">
        <f>F210</f>
        <v>0</v>
      </c>
      <c r="G1282" s="720">
        <f>SUM(H1282:K1282)</f>
        <v>0</v>
      </c>
      <c r="H1282" s="720">
        <f t="shared" si="567"/>
        <v>0</v>
      </c>
      <c r="I1282" s="720">
        <f t="shared" si="567"/>
        <v>0</v>
      </c>
      <c r="J1282" s="720">
        <f t="shared" si="567"/>
        <v>0</v>
      </c>
      <c r="K1282" s="878">
        <f t="shared" si="567"/>
        <v>0</v>
      </c>
      <c r="L1282" s="879">
        <f t="shared" si="567"/>
        <v>0</v>
      </c>
      <c r="M1282" s="879">
        <f t="shared" si="567"/>
        <v>0</v>
      </c>
      <c r="N1282" s="880">
        <f t="shared" si="567"/>
        <v>0</v>
      </c>
      <c r="O1282" s="844"/>
      <c r="P1282" s="1051">
        <f>G1176</f>
        <v>28657</v>
      </c>
      <c r="Q1282" s="1051">
        <f>H1176</f>
        <v>28657</v>
      </c>
      <c r="R1282" s="1051">
        <f>I1176</f>
        <v>0</v>
      </c>
      <c r="S1282" s="1051">
        <f>J1176</f>
        <v>0</v>
      </c>
      <c r="T1282" s="1051">
        <f>K1176</f>
        <v>0</v>
      </c>
    </row>
    <row r="1283" spans="1:20" s="321" customFormat="1" ht="33.75" customHeight="1">
      <c r="A1283" s="1008" t="s">
        <v>651</v>
      </c>
      <c r="B1283" s="1008"/>
      <c r="C1283" s="1008"/>
      <c r="D1283" s="467">
        <v>108</v>
      </c>
      <c r="E1283" s="1010" t="s">
        <v>561</v>
      </c>
      <c r="F1283" s="1011">
        <f aca="true" t="shared" si="568" ref="F1283:N1283">F1285+F1316+F1326+F1392+F1418</f>
        <v>341</v>
      </c>
      <c r="G1283" s="1052">
        <f t="shared" si="568"/>
        <v>32442</v>
      </c>
      <c r="H1283" s="1052">
        <f t="shared" si="568"/>
        <v>32442</v>
      </c>
      <c r="I1283" s="1052">
        <f t="shared" si="568"/>
        <v>0</v>
      </c>
      <c r="J1283" s="1052">
        <f t="shared" si="568"/>
        <v>0</v>
      </c>
      <c r="K1283" s="1053">
        <f t="shared" si="568"/>
        <v>0</v>
      </c>
      <c r="L1283" s="1054">
        <f t="shared" si="568"/>
        <v>20960</v>
      </c>
      <c r="M1283" s="1054">
        <f t="shared" si="568"/>
        <v>20815</v>
      </c>
      <c r="N1283" s="1055">
        <f t="shared" si="568"/>
        <v>22493</v>
      </c>
      <c r="O1283" s="844"/>
      <c r="P1283" s="1051">
        <f>G1283</f>
        <v>32442</v>
      </c>
      <c r="Q1283" s="1051">
        <f>H1283</f>
        <v>32442</v>
      </c>
      <c r="R1283" s="1051">
        <f>I1283</f>
        <v>0</v>
      </c>
      <c r="S1283" s="1051">
        <f>J1283</f>
        <v>0</v>
      </c>
      <c r="T1283" s="1051">
        <f>K1283</f>
        <v>0</v>
      </c>
    </row>
    <row r="1284" spans="1:20" s="321" customFormat="1" ht="12.75" customHeight="1">
      <c r="A1284" s="938"/>
      <c r="B1284" s="938"/>
      <c r="C1284" s="938"/>
      <c r="D1284" s="467">
        <v>109</v>
      </c>
      <c r="E1284" s="901"/>
      <c r="F1284" s="870"/>
      <c r="G1284" s="934"/>
      <c r="H1284" s="934"/>
      <c r="I1284" s="934"/>
      <c r="J1284" s="934"/>
      <c r="K1284" s="939"/>
      <c r="L1284" s="940"/>
      <c r="M1284" s="940"/>
      <c r="N1284" s="941"/>
      <c r="O1284" s="844"/>
      <c r="P1284" s="1051">
        <f>P1282-P1283</f>
        <v>-3785</v>
      </c>
      <c r="Q1284" s="1051">
        <f>Q1282-Q1283</f>
        <v>-3785</v>
      </c>
      <c r="R1284" s="1051">
        <f>R1282-R1283</f>
        <v>0</v>
      </c>
      <c r="S1284" s="1051">
        <f>S1282-S1283</f>
        <v>0</v>
      </c>
      <c r="T1284" s="1051">
        <f>T1282-T1283</f>
        <v>0</v>
      </c>
    </row>
    <row r="1285" spans="1:17" s="321" customFormat="1" ht="14.25">
      <c r="A1285" s="948" t="s">
        <v>562</v>
      </c>
      <c r="B1285" s="948"/>
      <c r="C1285" s="948"/>
      <c r="D1285" s="467">
        <v>110</v>
      </c>
      <c r="E1285" s="949" t="s">
        <v>271</v>
      </c>
      <c r="F1285" s="950">
        <f aca="true" t="shared" si="569" ref="F1285:N1285">F1286+F1306+F1314+F1315</f>
        <v>30</v>
      </c>
      <c r="G1285" s="951">
        <f t="shared" si="569"/>
        <v>1950</v>
      </c>
      <c r="H1285" s="951">
        <f t="shared" si="569"/>
        <v>1950</v>
      </c>
      <c r="I1285" s="951">
        <f t="shared" si="569"/>
        <v>0</v>
      </c>
      <c r="J1285" s="951">
        <f t="shared" si="569"/>
        <v>0</v>
      </c>
      <c r="K1285" s="952">
        <f t="shared" si="569"/>
        <v>0</v>
      </c>
      <c r="L1285" s="953">
        <f t="shared" si="569"/>
        <v>1465</v>
      </c>
      <c r="M1285" s="953">
        <f t="shared" si="569"/>
        <v>868</v>
      </c>
      <c r="N1285" s="954">
        <f t="shared" si="569"/>
        <v>575</v>
      </c>
      <c r="O1285" s="844"/>
      <c r="P1285" s="844"/>
      <c r="Q1285" s="844"/>
    </row>
    <row r="1286" spans="1:17" s="321" customFormat="1" ht="12.75">
      <c r="A1286" s="784" t="s">
        <v>563</v>
      </c>
      <c r="B1286" s="784"/>
      <c r="C1286" s="861"/>
      <c r="D1286" s="467">
        <v>111</v>
      </c>
      <c r="E1286" s="862" t="s">
        <v>183</v>
      </c>
      <c r="F1286" s="863">
        <f aca="true" t="shared" si="570" ref="F1286:N1286">SUM(F1287,F1289,F1294,F1302)</f>
        <v>30</v>
      </c>
      <c r="G1286" s="864">
        <f t="shared" si="570"/>
        <v>1933</v>
      </c>
      <c r="H1286" s="864">
        <f t="shared" si="570"/>
        <v>1933</v>
      </c>
      <c r="I1286" s="864">
        <f t="shared" si="570"/>
        <v>0</v>
      </c>
      <c r="J1286" s="864">
        <f t="shared" si="570"/>
        <v>0</v>
      </c>
      <c r="K1286" s="865">
        <f t="shared" si="570"/>
        <v>0</v>
      </c>
      <c r="L1286" s="866">
        <f t="shared" si="570"/>
        <v>1465</v>
      </c>
      <c r="M1286" s="866">
        <f t="shared" si="570"/>
        <v>868</v>
      </c>
      <c r="N1286" s="867">
        <f t="shared" si="570"/>
        <v>575</v>
      </c>
      <c r="O1286" s="844"/>
      <c r="P1286" s="844"/>
      <c r="Q1286" s="844"/>
    </row>
    <row r="1287" spans="1:17" s="321" customFormat="1" ht="12.75">
      <c r="A1287" s="685"/>
      <c r="B1287" s="736" t="s">
        <v>187</v>
      </c>
      <c r="C1287" s="815"/>
      <c r="D1287" s="467">
        <v>112</v>
      </c>
      <c r="E1287" s="1056">
        <v>55</v>
      </c>
      <c r="F1287" s="871">
        <f aca="true" t="shared" si="571" ref="F1287:N1287">SUM(F1288)</f>
        <v>0</v>
      </c>
      <c r="G1287" s="951">
        <f t="shared" si="571"/>
        <v>0</v>
      </c>
      <c r="H1287" s="951">
        <f t="shared" si="571"/>
        <v>0</v>
      </c>
      <c r="I1287" s="951">
        <f t="shared" si="571"/>
        <v>0</v>
      </c>
      <c r="J1287" s="951">
        <f t="shared" si="571"/>
        <v>0</v>
      </c>
      <c r="K1287" s="952">
        <f t="shared" si="571"/>
        <v>0</v>
      </c>
      <c r="L1287" s="953">
        <f t="shared" si="571"/>
        <v>0</v>
      </c>
      <c r="M1287" s="953">
        <f t="shared" si="571"/>
        <v>0</v>
      </c>
      <c r="N1287" s="954">
        <f t="shared" si="571"/>
        <v>0</v>
      </c>
      <c r="O1287" s="844"/>
      <c r="P1287" s="844"/>
      <c r="Q1287" s="844"/>
    </row>
    <row r="1288" spans="1:17" s="321" customFormat="1" ht="12.75">
      <c r="A1288" s="685"/>
      <c r="B1288" s="148"/>
      <c r="C1288" s="165" t="s">
        <v>1529</v>
      </c>
      <c r="D1288" s="467">
        <v>113</v>
      </c>
      <c r="E1288" s="1057" t="s">
        <v>652</v>
      </c>
      <c r="F1288" s="958">
        <f>F313</f>
        <v>0</v>
      </c>
      <c r="G1288" s="720">
        <f>SUM(H1288:K1288)</f>
        <v>0</v>
      </c>
      <c r="H1288" s="720">
        <f aca="true" t="shared" si="572" ref="H1288:N1288">H313</f>
        <v>0</v>
      </c>
      <c r="I1288" s="720">
        <f t="shared" si="572"/>
        <v>0</v>
      </c>
      <c r="J1288" s="720">
        <f t="shared" si="572"/>
        <v>0</v>
      </c>
      <c r="K1288" s="878">
        <f t="shared" si="572"/>
        <v>0</v>
      </c>
      <c r="L1288" s="879">
        <f t="shared" si="572"/>
        <v>0</v>
      </c>
      <c r="M1288" s="879">
        <f t="shared" si="572"/>
        <v>0</v>
      </c>
      <c r="N1288" s="880">
        <f t="shared" si="572"/>
        <v>0</v>
      </c>
      <c r="O1288" s="844"/>
      <c r="P1288" s="844"/>
      <c r="Q1288" s="844"/>
    </row>
    <row r="1289" spans="1:17" s="321" customFormat="1" ht="12.75">
      <c r="A1289" s="685"/>
      <c r="B1289" s="736" t="s">
        <v>199</v>
      </c>
      <c r="C1289" s="148"/>
      <c r="D1289" s="467">
        <v>114</v>
      </c>
      <c r="E1289" s="1058">
        <v>56</v>
      </c>
      <c r="F1289" s="1059">
        <f aca="true" t="shared" si="573" ref="F1289:N1289">SUM(F1290)</f>
        <v>0</v>
      </c>
      <c r="G1289" s="951">
        <f t="shared" si="573"/>
        <v>0</v>
      </c>
      <c r="H1289" s="951">
        <f t="shared" si="573"/>
        <v>0</v>
      </c>
      <c r="I1289" s="951">
        <f t="shared" si="573"/>
        <v>0</v>
      </c>
      <c r="J1289" s="951">
        <f t="shared" si="573"/>
        <v>0</v>
      </c>
      <c r="K1289" s="952">
        <f t="shared" si="573"/>
        <v>0</v>
      </c>
      <c r="L1289" s="953">
        <f t="shared" si="573"/>
        <v>0</v>
      </c>
      <c r="M1289" s="953">
        <f t="shared" si="573"/>
        <v>0</v>
      </c>
      <c r="N1289" s="954">
        <f t="shared" si="573"/>
        <v>0</v>
      </c>
      <c r="O1289" s="844"/>
      <c r="P1289" s="844"/>
      <c r="Q1289" s="844"/>
    </row>
    <row r="1290" spans="1:17" s="321" customFormat="1" ht="12.75">
      <c r="A1290" s="685"/>
      <c r="B1290" s="736"/>
      <c r="C1290" s="1060" t="s">
        <v>1265</v>
      </c>
      <c r="D1290" s="467">
        <v>115</v>
      </c>
      <c r="E1290" s="141">
        <v>56.01</v>
      </c>
      <c r="F1290" s="655">
        <f aca="true" t="shared" si="574" ref="F1290:N1290">SUM(F1291:F1293)</f>
        <v>0</v>
      </c>
      <c r="G1290" s="951">
        <f t="shared" si="574"/>
        <v>0</v>
      </c>
      <c r="H1290" s="951">
        <f t="shared" si="574"/>
        <v>0</v>
      </c>
      <c r="I1290" s="951">
        <f t="shared" si="574"/>
        <v>0</v>
      </c>
      <c r="J1290" s="951">
        <f t="shared" si="574"/>
        <v>0</v>
      </c>
      <c r="K1290" s="952">
        <f t="shared" si="574"/>
        <v>0</v>
      </c>
      <c r="L1290" s="953">
        <f t="shared" si="574"/>
        <v>0</v>
      </c>
      <c r="M1290" s="953">
        <f t="shared" si="574"/>
        <v>0</v>
      </c>
      <c r="N1290" s="954">
        <f t="shared" si="574"/>
        <v>0</v>
      </c>
      <c r="O1290" s="844"/>
      <c r="P1290" s="844"/>
      <c r="Q1290" s="844"/>
    </row>
    <row r="1291" spans="1:17" s="321" customFormat="1" ht="12.75">
      <c r="A1291" s="685"/>
      <c r="B1291" s="736"/>
      <c r="C1291" s="1061" t="s">
        <v>1267</v>
      </c>
      <c r="D1291" s="467">
        <v>116</v>
      </c>
      <c r="E1291" s="148" t="s">
        <v>1268</v>
      </c>
      <c r="F1291" s="649">
        <f>F316</f>
        <v>0</v>
      </c>
      <c r="G1291" s="720">
        <f>SUM(H1291:K1291)</f>
        <v>0</v>
      </c>
      <c r="H1291" s="720">
        <f aca="true" t="shared" si="575" ref="H1291:N1293">H316</f>
        <v>0</v>
      </c>
      <c r="I1291" s="720">
        <f t="shared" si="575"/>
        <v>0</v>
      </c>
      <c r="J1291" s="720">
        <f t="shared" si="575"/>
        <v>0</v>
      </c>
      <c r="K1291" s="878">
        <f t="shared" si="575"/>
        <v>0</v>
      </c>
      <c r="L1291" s="879">
        <f t="shared" si="575"/>
        <v>0</v>
      </c>
      <c r="M1291" s="879">
        <f t="shared" si="575"/>
        <v>0</v>
      </c>
      <c r="N1291" s="880">
        <f t="shared" si="575"/>
        <v>0</v>
      </c>
      <c r="O1291" s="844"/>
      <c r="P1291" s="844"/>
      <c r="Q1291" s="844"/>
    </row>
    <row r="1292" spans="1:17" s="321" customFormat="1" ht="12.75">
      <c r="A1292" s="685"/>
      <c r="B1292" s="736"/>
      <c r="C1292" s="1062" t="s">
        <v>1269</v>
      </c>
      <c r="D1292" s="467">
        <v>117</v>
      </c>
      <c r="E1292" s="148" t="s">
        <v>1270</v>
      </c>
      <c r="F1292" s="649">
        <f>F317</f>
        <v>0</v>
      </c>
      <c r="G1292" s="720">
        <f>SUM(H1292:K1292)</f>
        <v>0</v>
      </c>
      <c r="H1292" s="720">
        <f t="shared" si="575"/>
        <v>0</v>
      </c>
      <c r="I1292" s="720">
        <f t="shared" si="575"/>
        <v>0</v>
      </c>
      <c r="J1292" s="720">
        <f t="shared" si="575"/>
        <v>0</v>
      </c>
      <c r="K1292" s="878">
        <f t="shared" si="575"/>
        <v>0</v>
      </c>
      <c r="L1292" s="879">
        <f t="shared" si="575"/>
        <v>0</v>
      </c>
      <c r="M1292" s="879">
        <f t="shared" si="575"/>
        <v>0</v>
      </c>
      <c r="N1292" s="880">
        <f t="shared" si="575"/>
        <v>0</v>
      </c>
      <c r="O1292" s="844"/>
      <c r="P1292" s="844"/>
      <c r="Q1292" s="844"/>
    </row>
    <row r="1293" spans="1:17" s="321" customFormat="1" ht="12.75">
      <c r="A1293" s="685"/>
      <c r="B1293" s="736"/>
      <c r="C1293" s="1062" t="s">
        <v>1271</v>
      </c>
      <c r="D1293" s="467">
        <v>118</v>
      </c>
      <c r="E1293" s="148" t="s">
        <v>1272</v>
      </c>
      <c r="F1293" s="649">
        <f>F318</f>
        <v>0</v>
      </c>
      <c r="G1293" s="720">
        <f>SUM(H1293:K1293)</f>
        <v>0</v>
      </c>
      <c r="H1293" s="720">
        <f t="shared" si="575"/>
        <v>0</v>
      </c>
      <c r="I1293" s="720">
        <f t="shared" si="575"/>
        <v>0</v>
      </c>
      <c r="J1293" s="720">
        <f t="shared" si="575"/>
        <v>0</v>
      </c>
      <c r="K1293" s="878">
        <f t="shared" si="575"/>
        <v>0</v>
      </c>
      <c r="L1293" s="879">
        <f t="shared" si="575"/>
        <v>0</v>
      </c>
      <c r="M1293" s="879">
        <f t="shared" si="575"/>
        <v>0</v>
      </c>
      <c r="N1293" s="880">
        <f t="shared" si="575"/>
        <v>0</v>
      </c>
      <c r="O1293" s="844"/>
      <c r="P1293" s="844"/>
      <c r="Q1293" s="844"/>
    </row>
    <row r="1294" spans="1:17" s="321" customFormat="1" ht="12.75">
      <c r="A1294" s="770" t="s">
        <v>1477</v>
      </c>
      <c r="B1294" s="785"/>
      <c r="C1294" s="826"/>
      <c r="D1294" s="467">
        <v>119</v>
      </c>
      <c r="E1294" s="214">
        <v>70</v>
      </c>
      <c r="F1294" s="640">
        <f aca="true" t="shared" si="576" ref="F1294:N1294">SUM(F1295,F1301)</f>
        <v>30</v>
      </c>
      <c r="G1294" s="951">
        <f t="shared" si="576"/>
        <v>1933</v>
      </c>
      <c r="H1294" s="951">
        <f t="shared" si="576"/>
        <v>1933</v>
      </c>
      <c r="I1294" s="951">
        <f t="shared" si="576"/>
        <v>0</v>
      </c>
      <c r="J1294" s="951">
        <f t="shared" si="576"/>
        <v>0</v>
      </c>
      <c r="K1294" s="952">
        <f t="shared" si="576"/>
        <v>0</v>
      </c>
      <c r="L1294" s="953">
        <f t="shared" si="576"/>
        <v>1465</v>
      </c>
      <c r="M1294" s="953">
        <f t="shared" si="576"/>
        <v>868</v>
      </c>
      <c r="N1294" s="954">
        <f t="shared" si="576"/>
        <v>575</v>
      </c>
      <c r="O1294" s="844"/>
      <c r="P1294" s="844"/>
      <c r="Q1294" s="844"/>
    </row>
    <row r="1295" spans="1:17" s="321" customFormat="1" ht="12.75">
      <c r="A1295" s="684" t="s">
        <v>1403</v>
      </c>
      <c r="B1295" s="736"/>
      <c r="C1295" s="785"/>
      <c r="D1295" s="467">
        <v>120</v>
      </c>
      <c r="E1295" s="214">
        <v>71</v>
      </c>
      <c r="F1295" s="640">
        <f aca="true" t="shared" si="577" ref="F1295:N1295">SUM(F1296)</f>
        <v>30</v>
      </c>
      <c r="G1295" s="951">
        <f t="shared" si="577"/>
        <v>83</v>
      </c>
      <c r="H1295" s="951">
        <f t="shared" si="577"/>
        <v>83</v>
      </c>
      <c r="I1295" s="951">
        <f t="shared" si="577"/>
        <v>0</v>
      </c>
      <c r="J1295" s="951">
        <f t="shared" si="577"/>
        <v>0</v>
      </c>
      <c r="K1295" s="952">
        <f t="shared" si="577"/>
        <v>0</v>
      </c>
      <c r="L1295" s="953">
        <f t="shared" si="577"/>
        <v>65</v>
      </c>
      <c r="M1295" s="953">
        <f t="shared" si="577"/>
        <v>68</v>
      </c>
      <c r="N1295" s="954">
        <f t="shared" si="577"/>
        <v>75</v>
      </c>
      <c r="O1295" s="844"/>
      <c r="P1295" s="844"/>
      <c r="Q1295" s="844"/>
    </row>
    <row r="1296" spans="1:17" s="321" customFormat="1" ht="12.75">
      <c r="A1296" s="214"/>
      <c r="B1296" s="736" t="s">
        <v>1253</v>
      </c>
      <c r="C1296" s="785"/>
      <c r="D1296" s="467">
        <v>121</v>
      </c>
      <c r="E1296" s="214" t="s">
        <v>1254</v>
      </c>
      <c r="F1296" s="640">
        <f aca="true" t="shared" si="578" ref="F1296:N1296">SUM(F1297:F1300)</f>
        <v>30</v>
      </c>
      <c r="G1296" s="951">
        <f t="shared" si="578"/>
        <v>83</v>
      </c>
      <c r="H1296" s="951">
        <f t="shared" si="578"/>
        <v>83</v>
      </c>
      <c r="I1296" s="951">
        <f t="shared" si="578"/>
        <v>0</v>
      </c>
      <c r="J1296" s="951">
        <f t="shared" si="578"/>
        <v>0</v>
      </c>
      <c r="K1296" s="952">
        <f t="shared" si="578"/>
        <v>0</v>
      </c>
      <c r="L1296" s="953">
        <f t="shared" si="578"/>
        <v>65</v>
      </c>
      <c r="M1296" s="953">
        <f t="shared" si="578"/>
        <v>68</v>
      </c>
      <c r="N1296" s="954">
        <f t="shared" si="578"/>
        <v>75</v>
      </c>
      <c r="O1296" s="844"/>
      <c r="P1296" s="844"/>
      <c r="Q1296" s="844"/>
    </row>
    <row r="1297" spans="1:17" s="321" customFormat="1" ht="12.75">
      <c r="A1297" s="148"/>
      <c r="B1297" s="736"/>
      <c r="C1297" s="164" t="s">
        <v>1255</v>
      </c>
      <c r="D1297" s="467">
        <v>122</v>
      </c>
      <c r="E1297" s="165" t="s">
        <v>1256</v>
      </c>
      <c r="F1297" s="722">
        <f>F328</f>
        <v>0</v>
      </c>
      <c r="G1297" s="720">
        <f>SUM(H1297:K1297)</f>
        <v>0</v>
      </c>
      <c r="H1297" s="720">
        <f aca="true" t="shared" si="579" ref="H1297:N1300">H328</f>
        <v>0</v>
      </c>
      <c r="I1297" s="720">
        <f t="shared" si="579"/>
        <v>0</v>
      </c>
      <c r="J1297" s="720">
        <f t="shared" si="579"/>
        <v>0</v>
      </c>
      <c r="K1297" s="878">
        <f t="shared" si="579"/>
        <v>0</v>
      </c>
      <c r="L1297" s="879">
        <f t="shared" si="579"/>
        <v>0</v>
      </c>
      <c r="M1297" s="879">
        <f t="shared" si="579"/>
        <v>0</v>
      </c>
      <c r="N1297" s="880">
        <f t="shared" si="579"/>
        <v>0</v>
      </c>
      <c r="O1297" s="844"/>
      <c r="P1297" s="844"/>
      <c r="Q1297" s="844"/>
    </row>
    <row r="1298" spans="1:17" s="321" customFormat="1" ht="12.75">
      <c r="A1298" s="148"/>
      <c r="B1298" s="736"/>
      <c r="C1298" s="709" t="s">
        <v>1257</v>
      </c>
      <c r="D1298" s="467">
        <v>123</v>
      </c>
      <c r="E1298" s="165" t="s">
        <v>1258</v>
      </c>
      <c r="F1298" s="722">
        <f>F329</f>
        <v>0</v>
      </c>
      <c r="G1298" s="720">
        <f>SUM(H1298:K1298)</f>
        <v>0</v>
      </c>
      <c r="H1298" s="720">
        <f t="shared" si="579"/>
        <v>0</v>
      </c>
      <c r="I1298" s="720">
        <f t="shared" si="579"/>
        <v>0</v>
      </c>
      <c r="J1298" s="720">
        <f t="shared" si="579"/>
        <v>0</v>
      </c>
      <c r="K1298" s="878">
        <f t="shared" si="579"/>
        <v>0</v>
      </c>
      <c r="L1298" s="879">
        <f t="shared" si="579"/>
        <v>0</v>
      </c>
      <c r="M1298" s="879">
        <f t="shared" si="579"/>
        <v>0</v>
      </c>
      <c r="N1298" s="880">
        <f t="shared" si="579"/>
        <v>0</v>
      </c>
      <c r="O1298" s="844"/>
      <c r="P1298" s="844"/>
      <c r="Q1298" s="844"/>
    </row>
    <row r="1299" spans="1:17" s="321" customFormat="1" ht="12.75">
      <c r="A1299" s="148"/>
      <c r="B1299" s="736"/>
      <c r="C1299" s="165" t="s">
        <v>1259</v>
      </c>
      <c r="D1299" s="467">
        <v>124</v>
      </c>
      <c r="E1299" s="165" t="s">
        <v>1260</v>
      </c>
      <c r="F1299" s="722">
        <f>F330</f>
        <v>0</v>
      </c>
      <c r="G1299" s="720">
        <f>SUM(H1299:K1299)</f>
        <v>0</v>
      </c>
      <c r="H1299" s="720">
        <f t="shared" si="579"/>
        <v>0</v>
      </c>
      <c r="I1299" s="720">
        <f t="shared" si="579"/>
        <v>0</v>
      </c>
      <c r="J1299" s="720">
        <f t="shared" si="579"/>
        <v>0</v>
      </c>
      <c r="K1299" s="878">
        <f t="shared" si="579"/>
        <v>0</v>
      </c>
      <c r="L1299" s="879">
        <f t="shared" si="579"/>
        <v>0</v>
      </c>
      <c r="M1299" s="879">
        <f t="shared" si="579"/>
        <v>0</v>
      </c>
      <c r="N1299" s="880">
        <f t="shared" si="579"/>
        <v>0</v>
      </c>
      <c r="O1299" s="844"/>
      <c r="P1299" s="844"/>
      <c r="Q1299" s="844"/>
    </row>
    <row r="1300" spans="1:17" s="321" customFormat="1" ht="12.75">
      <c r="A1300" s="148"/>
      <c r="B1300" s="736"/>
      <c r="C1300" s="165" t="s">
        <v>1261</v>
      </c>
      <c r="D1300" s="467">
        <v>125</v>
      </c>
      <c r="E1300" s="165" t="s">
        <v>1262</v>
      </c>
      <c r="F1300" s="722">
        <f>F331</f>
        <v>30</v>
      </c>
      <c r="G1300" s="720">
        <f>SUM(H1300:K1300)</f>
        <v>83</v>
      </c>
      <c r="H1300" s="720">
        <f t="shared" si="579"/>
        <v>83</v>
      </c>
      <c r="I1300" s="720">
        <f t="shared" si="579"/>
        <v>0</v>
      </c>
      <c r="J1300" s="720">
        <f t="shared" si="579"/>
        <v>0</v>
      </c>
      <c r="K1300" s="878">
        <f t="shared" si="579"/>
        <v>0</v>
      </c>
      <c r="L1300" s="879">
        <f t="shared" si="579"/>
        <v>65</v>
      </c>
      <c r="M1300" s="879">
        <f t="shared" si="579"/>
        <v>68</v>
      </c>
      <c r="N1300" s="880">
        <f t="shared" si="579"/>
        <v>75</v>
      </c>
      <c r="O1300" s="844"/>
      <c r="P1300" s="844"/>
      <c r="Q1300" s="844"/>
    </row>
    <row r="1301" spans="1:17" s="321" customFormat="1" ht="12.75">
      <c r="A1301" s="1063" t="s">
        <v>240</v>
      </c>
      <c r="B1301" s="736"/>
      <c r="C1301" s="165"/>
      <c r="D1301" s="467">
        <v>126</v>
      </c>
      <c r="E1301" s="1064">
        <v>72</v>
      </c>
      <c r="F1301" s="1065">
        <f>F333</f>
        <v>0</v>
      </c>
      <c r="G1301" s="951">
        <f>SUM(H1301:K1301)</f>
        <v>1850</v>
      </c>
      <c r="H1301" s="951">
        <f aca="true" t="shared" si="580" ref="H1301:N1301">H333</f>
        <v>1850</v>
      </c>
      <c r="I1301" s="951">
        <f t="shared" si="580"/>
        <v>0</v>
      </c>
      <c r="J1301" s="951">
        <f t="shared" si="580"/>
        <v>0</v>
      </c>
      <c r="K1301" s="952">
        <f t="shared" si="580"/>
        <v>0</v>
      </c>
      <c r="L1301" s="953">
        <f t="shared" si="580"/>
        <v>1400</v>
      </c>
      <c r="M1301" s="953">
        <f t="shared" si="580"/>
        <v>800</v>
      </c>
      <c r="N1301" s="954">
        <f t="shared" si="580"/>
        <v>500</v>
      </c>
      <c r="O1301" s="844"/>
      <c r="P1301" s="844"/>
      <c r="Q1301" s="844"/>
    </row>
    <row r="1302" spans="1:17" s="321" customFormat="1" ht="12.75">
      <c r="A1302" s="1066" t="s">
        <v>259</v>
      </c>
      <c r="B1302" s="1067"/>
      <c r="C1302" s="1068"/>
      <c r="D1302" s="467">
        <v>127</v>
      </c>
      <c r="E1302" s="1064">
        <v>84</v>
      </c>
      <c r="F1302" s="1065">
        <f aca="true" t="shared" si="581" ref="F1302:N1302">SUM(F1303)</f>
        <v>0</v>
      </c>
      <c r="G1302" s="951">
        <f t="shared" si="581"/>
        <v>0</v>
      </c>
      <c r="H1302" s="951">
        <f t="shared" si="581"/>
        <v>0</v>
      </c>
      <c r="I1302" s="951">
        <f t="shared" si="581"/>
        <v>0</v>
      </c>
      <c r="J1302" s="951">
        <f t="shared" si="581"/>
        <v>0</v>
      </c>
      <c r="K1302" s="952">
        <f t="shared" si="581"/>
        <v>0</v>
      </c>
      <c r="L1302" s="953">
        <f t="shared" si="581"/>
        <v>0</v>
      </c>
      <c r="M1302" s="953">
        <f t="shared" si="581"/>
        <v>0</v>
      </c>
      <c r="N1302" s="954">
        <f t="shared" si="581"/>
        <v>0</v>
      </c>
      <c r="O1302" s="844"/>
      <c r="P1302" s="844"/>
      <c r="Q1302" s="844"/>
    </row>
    <row r="1303" spans="1:17" s="321" customFormat="1" ht="12.75">
      <c r="A1303" s="1069"/>
      <c r="B1303" s="1070" t="s">
        <v>260</v>
      </c>
      <c r="C1303" s="701"/>
      <c r="D1303" s="467">
        <v>128</v>
      </c>
      <c r="E1303" s="165" t="s">
        <v>261</v>
      </c>
      <c r="F1303" s="722">
        <f aca="true" t="shared" si="582" ref="F1303:N1303">SUM(F1304:F1305)</f>
        <v>0</v>
      </c>
      <c r="G1303" s="957">
        <f t="shared" si="582"/>
        <v>0</v>
      </c>
      <c r="H1303" s="957">
        <f t="shared" si="582"/>
        <v>0</v>
      </c>
      <c r="I1303" s="957">
        <f t="shared" si="582"/>
        <v>0</v>
      </c>
      <c r="J1303" s="957">
        <f t="shared" si="582"/>
        <v>0</v>
      </c>
      <c r="K1303" s="958">
        <f t="shared" si="582"/>
        <v>0</v>
      </c>
      <c r="L1303" s="959">
        <f t="shared" si="582"/>
        <v>0</v>
      </c>
      <c r="M1303" s="959">
        <f t="shared" si="582"/>
        <v>0</v>
      </c>
      <c r="N1303" s="960">
        <f t="shared" si="582"/>
        <v>0</v>
      </c>
      <c r="O1303" s="844"/>
      <c r="P1303" s="844"/>
      <c r="Q1303" s="844"/>
    </row>
    <row r="1304" spans="1:17" s="321" customFormat="1" ht="12.75">
      <c r="A1304" s="1069"/>
      <c r="B1304" s="1070"/>
      <c r="C1304" s="775" t="s">
        <v>262</v>
      </c>
      <c r="D1304" s="467">
        <v>129</v>
      </c>
      <c r="E1304" s="148" t="s">
        <v>263</v>
      </c>
      <c r="F1304" s="649"/>
      <c r="G1304" s="957">
        <f>SUM(H1304:K1304)</f>
        <v>0</v>
      </c>
      <c r="H1304" s="957"/>
      <c r="I1304" s="957"/>
      <c r="J1304" s="957"/>
      <c r="K1304" s="958"/>
      <c r="L1304" s="959"/>
      <c r="M1304" s="959"/>
      <c r="N1304" s="960"/>
      <c r="O1304" s="844"/>
      <c r="P1304" s="844"/>
      <c r="Q1304" s="844"/>
    </row>
    <row r="1305" spans="1:17" s="321" customFormat="1" ht="12.75">
      <c r="A1305" s="1069"/>
      <c r="B1305" s="1070"/>
      <c r="C1305" s="775" t="s">
        <v>264</v>
      </c>
      <c r="D1305" s="467">
        <v>130</v>
      </c>
      <c r="E1305" s="148" t="s">
        <v>265</v>
      </c>
      <c r="F1305" s="649">
        <f>F344</f>
        <v>0</v>
      </c>
      <c r="G1305" s="957">
        <f>SUM(H1305:K1305)</f>
        <v>0</v>
      </c>
      <c r="H1305" s="957">
        <f aca="true" t="shared" si="583" ref="H1305:N1305">H344</f>
        <v>0</v>
      </c>
      <c r="I1305" s="957">
        <f t="shared" si="583"/>
        <v>0</v>
      </c>
      <c r="J1305" s="957">
        <f t="shared" si="583"/>
        <v>0</v>
      </c>
      <c r="K1305" s="958">
        <f t="shared" si="583"/>
        <v>0</v>
      </c>
      <c r="L1305" s="959">
        <f t="shared" si="583"/>
        <v>0</v>
      </c>
      <c r="M1305" s="959">
        <f t="shared" si="583"/>
        <v>0</v>
      </c>
      <c r="N1305" s="960">
        <f t="shared" si="583"/>
        <v>0</v>
      </c>
      <c r="O1305" s="844"/>
      <c r="P1305" s="844"/>
      <c r="Q1305" s="844"/>
    </row>
    <row r="1306" spans="1:17" s="321" customFormat="1" ht="12.75">
      <c r="A1306" s="784" t="s">
        <v>912</v>
      </c>
      <c r="B1306" s="784"/>
      <c r="C1306" s="861"/>
      <c r="D1306" s="467">
        <v>131</v>
      </c>
      <c r="E1306" s="862" t="s">
        <v>283</v>
      </c>
      <c r="F1306" s="863">
        <f aca="true" t="shared" si="584" ref="F1306:N1308">SUM(F1307)</f>
        <v>0</v>
      </c>
      <c r="G1306" s="864">
        <f t="shared" si="584"/>
        <v>17</v>
      </c>
      <c r="H1306" s="864">
        <f t="shared" si="584"/>
        <v>17</v>
      </c>
      <c r="I1306" s="864">
        <f t="shared" si="584"/>
        <v>0</v>
      </c>
      <c r="J1306" s="864">
        <f t="shared" si="584"/>
        <v>0</v>
      </c>
      <c r="K1306" s="865">
        <f t="shared" si="584"/>
        <v>0</v>
      </c>
      <c r="L1306" s="866">
        <f t="shared" si="584"/>
        <v>0</v>
      </c>
      <c r="M1306" s="866">
        <f t="shared" si="584"/>
        <v>0</v>
      </c>
      <c r="N1306" s="867">
        <f t="shared" si="584"/>
        <v>0</v>
      </c>
      <c r="O1306" s="844"/>
      <c r="P1306" s="844"/>
      <c r="Q1306" s="844"/>
    </row>
    <row r="1307" spans="1:17" s="321" customFormat="1" ht="12.75">
      <c r="A1307" s="770" t="s">
        <v>1477</v>
      </c>
      <c r="B1307" s="785"/>
      <c r="C1307" s="826"/>
      <c r="D1307" s="467">
        <v>132</v>
      </c>
      <c r="E1307" s="214">
        <v>70</v>
      </c>
      <c r="F1307" s="640">
        <f t="shared" si="584"/>
        <v>0</v>
      </c>
      <c r="G1307" s="951">
        <f t="shared" si="584"/>
        <v>17</v>
      </c>
      <c r="H1307" s="951">
        <f t="shared" si="584"/>
        <v>17</v>
      </c>
      <c r="I1307" s="951">
        <f t="shared" si="584"/>
        <v>0</v>
      </c>
      <c r="J1307" s="951">
        <f t="shared" si="584"/>
        <v>0</v>
      </c>
      <c r="K1307" s="952">
        <f t="shared" si="584"/>
        <v>0</v>
      </c>
      <c r="L1307" s="953">
        <f t="shared" si="584"/>
        <v>0</v>
      </c>
      <c r="M1307" s="953">
        <f t="shared" si="584"/>
        <v>0</v>
      </c>
      <c r="N1307" s="954">
        <f t="shared" si="584"/>
        <v>0</v>
      </c>
      <c r="O1307" s="844"/>
      <c r="P1307" s="844"/>
      <c r="Q1307" s="844"/>
    </row>
    <row r="1308" spans="1:17" s="321" customFormat="1" ht="12.75">
      <c r="A1308" s="684" t="s">
        <v>1403</v>
      </c>
      <c r="B1308" s="736"/>
      <c r="C1308" s="785"/>
      <c r="D1308" s="467">
        <v>133</v>
      </c>
      <c r="E1308" s="214">
        <v>71</v>
      </c>
      <c r="F1308" s="640">
        <f t="shared" si="584"/>
        <v>0</v>
      </c>
      <c r="G1308" s="951">
        <f t="shared" si="584"/>
        <v>17</v>
      </c>
      <c r="H1308" s="951">
        <f t="shared" si="584"/>
        <v>17</v>
      </c>
      <c r="I1308" s="951">
        <f t="shared" si="584"/>
        <v>0</v>
      </c>
      <c r="J1308" s="951">
        <f t="shared" si="584"/>
        <v>0</v>
      </c>
      <c r="K1308" s="952">
        <f t="shared" si="584"/>
        <v>0</v>
      </c>
      <c r="L1308" s="953">
        <f t="shared" si="584"/>
        <v>0</v>
      </c>
      <c r="M1308" s="953">
        <f t="shared" si="584"/>
        <v>0</v>
      </c>
      <c r="N1308" s="954">
        <f t="shared" si="584"/>
        <v>0</v>
      </c>
      <c r="O1308" s="844"/>
      <c r="P1308" s="844"/>
      <c r="Q1308" s="844"/>
    </row>
    <row r="1309" spans="1:17" s="321" customFormat="1" ht="12.75">
      <c r="A1309" s="214"/>
      <c r="B1309" s="736" t="s">
        <v>1253</v>
      </c>
      <c r="C1309" s="785"/>
      <c r="D1309" s="467">
        <v>134</v>
      </c>
      <c r="E1309" s="214" t="s">
        <v>1254</v>
      </c>
      <c r="F1309" s="640">
        <f aca="true" t="shared" si="585" ref="F1309:N1309">SUM(F1310:F1313)</f>
        <v>0</v>
      </c>
      <c r="G1309" s="951">
        <f t="shared" si="585"/>
        <v>17</v>
      </c>
      <c r="H1309" s="951">
        <f t="shared" si="585"/>
        <v>17</v>
      </c>
      <c r="I1309" s="951">
        <f t="shared" si="585"/>
        <v>0</v>
      </c>
      <c r="J1309" s="951">
        <f t="shared" si="585"/>
        <v>0</v>
      </c>
      <c r="K1309" s="952">
        <f t="shared" si="585"/>
        <v>0</v>
      </c>
      <c r="L1309" s="953">
        <f t="shared" si="585"/>
        <v>0</v>
      </c>
      <c r="M1309" s="953">
        <f t="shared" si="585"/>
        <v>0</v>
      </c>
      <c r="N1309" s="954">
        <f t="shared" si="585"/>
        <v>0</v>
      </c>
      <c r="O1309" s="844"/>
      <c r="P1309" s="844"/>
      <c r="Q1309" s="844"/>
    </row>
    <row r="1310" spans="1:17" s="321" customFormat="1" ht="12.75">
      <c r="A1310" s="148"/>
      <c r="B1310" s="736"/>
      <c r="C1310" s="164" t="s">
        <v>1255</v>
      </c>
      <c r="D1310" s="467">
        <v>135</v>
      </c>
      <c r="E1310" s="165" t="s">
        <v>1256</v>
      </c>
      <c r="F1310" s="722">
        <f>F372</f>
        <v>0</v>
      </c>
      <c r="G1310" s="720">
        <f aca="true" t="shared" si="586" ref="G1310:G1315">SUM(H1310:K1310)</f>
        <v>0</v>
      </c>
      <c r="H1310" s="720">
        <f aca="true" t="shared" si="587" ref="H1310:N1313">H372</f>
        <v>0</v>
      </c>
      <c r="I1310" s="720">
        <f t="shared" si="587"/>
        <v>0</v>
      </c>
      <c r="J1310" s="720">
        <f t="shared" si="587"/>
        <v>0</v>
      </c>
      <c r="K1310" s="878">
        <f t="shared" si="587"/>
        <v>0</v>
      </c>
      <c r="L1310" s="879">
        <f t="shared" si="587"/>
        <v>0</v>
      </c>
      <c r="M1310" s="879">
        <f t="shared" si="587"/>
        <v>0</v>
      </c>
      <c r="N1310" s="880">
        <f t="shared" si="587"/>
        <v>0</v>
      </c>
      <c r="O1310" s="844"/>
      <c r="P1310" s="844"/>
      <c r="Q1310" s="844"/>
    </row>
    <row r="1311" spans="1:17" s="321" customFormat="1" ht="12.75">
      <c r="A1311" s="148"/>
      <c r="B1311" s="736"/>
      <c r="C1311" s="709" t="s">
        <v>1257</v>
      </c>
      <c r="D1311" s="467">
        <v>136</v>
      </c>
      <c r="E1311" s="165" t="s">
        <v>1258</v>
      </c>
      <c r="F1311" s="722">
        <f>F373</f>
        <v>0</v>
      </c>
      <c r="G1311" s="720">
        <f t="shared" si="586"/>
        <v>0</v>
      </c>
      <c r="H1311" s="720">
        <f t="shared" si="587"/>
        <v>0</v>
      </c>
      <c r="I1311" s="720">
        <f t="shared" si="587"/>
        <v>0</v>
      </c>
      <c r="J1311" s="720">
        <f t="shared" si="587"/>
        <v>0</v>
      </c>
      <c r="K1311" s="878">
        <f t="shared" si="587"/>
        <v>0</v>
      </c>
      <c r="L1311" s="879">
        <f t="shared" si="587"/>
        <v>0</v>
      </c>
      <c r="M1311" s="879">
        <f t="shared" si="587"/>
        <v>0</v>
      </c>
      <c r="N1311" s="880">
        <f t="shared" si="587"/>
        <v>0</v>
      </c>
      <c r="O1311" s="844"/>
      <c r="P1311" s="844"/>
      <c r="Q1311" s="844"/>
    </row>
    <row r="1312" spans="1:17" s="321" customFormat="1" ht="12.75">
      <c r="A1312" s="148"/>
      <c r="B1312" s="736"/>
      <c r="C1312" s="165" t="s">
        <v>1259</v>
      </c>
      <c r="D1312" s="467">
        <v>137</v>
      </c>
      <c r="E1312" s="165" t="s">
        <v>1260</v>
      </c>
      <c r="F1312" s="722">
        <f>F374</f>
        <v>0</v>
      </c>
      <c r="G1312" s="720">
        <f t="shared" si="586"/>
        <v>0</v>
      </c>
      <c r="H1312" s="720">
        <f t="shared" si="587"/>
        <v>0</v>
      </c>
      <c r="I1312" s="720">
        <f t="shared" si="587"/>
        <v>0</v>
      </c>
      <c r="J1312" s="720">
        <f t="shared" si="587"/>
        <v>0</v>
      </c>
      <c r="K1312" s="878">
        <f t="shared" si="587"/>
        <v>0</v>
      </c>
      <c r="L1312" s="879">
        <f t="shared" si="587"/>
        <v>0</v>
      </c>
      <c r="M1312" s="879">
        <f t="shared" si="587"/>
        <v>0</v>
      </c>
      <c r="N1312" s="880">
        <f t="shared" si="587"/>
        <v>0</v>
      </c>
      <c r="O1312" s="844"/>
      <c r="P1312" s="844"/>
      <c r="Q1312" s="844"/>
    </row>
    <row r="1313" spans="1:17" s="321" customFormat="1" ht="12.75">
      <c r="A1313" s="148"/>
      <c r="B1313" s="736"/>
      <c r="C1313" s="165" t="s">
        <v>1261</v>
      </c>
      <c r="D1313" s="467">
        <v>138</v>
      </c>
      <c r="E1313" s="165" t="s">
        <v>1262</v>
      </c>
      <c r="F1313" s="722">
        <f>F375</f>
        <v>0</v>
      </c>
      <c r="G1313" s="720">
        <f t="shared" si="586"/>
        <v>17</v>
      </c>
      <c r="H1313" s="720">
        <f t="shared" si="587"/>
        <v>17</v>
      </c>
      <c r="I1313" s="720">
        <f t="shared" si="587"/>
        <v>0</v>
      </c>
      <c r="J1313" s="720">
        <f t="shared" si="587"/>
        <v>0</v>
      </c>
      <c r="K1313" s="878">
        <f t="shared" si="587"/>
        <v>0</v>
      </c>
      <c r="L1313" s="879">
        <f t="shared" si="587"/>
        <v>0</v>
      </c>
      <c r="M1313" s="879">
        <f t="shared" si="587"/>
        <v>0</v>
      </c>
      <c r="N1313" s="880">
        <f t="shared" si="587"/>
        <v>0</v>
      </c>
      <c r="O1313" s="844"/>
      <c r="P1313" s="844"/>
      <c r="Q1313" s="844"/>
    </row>
    <row r="1314" spans="1:17" s="321" customFormat="1" ht="12.75">
      <c r="A1314" s="961" t="s">
        <v>811</v>
      </c>
      <c r="B1314" s="962"/>
      <c r="C1314" s="861"/>
      <c r="D1314" s="467">
        <v>139</v>
      </c>
      <c r="E1314" s="862" t="s">
        <v>295</v>
      </c>
      <c r="F1314" s="863"/>
      <c r="G1314" s="993">
        <f t="shared" si="586"/>
        <v>0</v>
      </c>
      <c r="H1314" s="993"/>
      <c r="I1314" s="993"/>
      <c r="J1314" s="993"/>
      <c r="K1314" s="1071"/>
      <c r="L1314" s="1072"/>
      <c r="M1314" s="1072"/>
      <c r="N1314" s="1073"/>
      <c r="O1314" s="844"/>
      <c r="P1314" s="844"/>
      <c r="Q1314" s="844"/>
    </row>
    <row r="1315" spans="1:17" s="321" customFormat="1" ht="12.75">
      <c r="A1315" s="803" t="s">
        <v>299</v>
      </c>
      <c r="B1315" s="803"/>
      <c r="C1315" s="803"/>
      <c r="D1315" s="467">
        <v>140</v>
      </c>
      <c r="E1315" s="862" t="s">
        <v>201</v>
      </c>
      <c r="F1315" s="863"/>
      <c r="G1315" s="993">
        <f t="shared" si="586"/>
        <v>0</v>
      </c>
      <c r="H1315" s="993"/>
      <c r="I1315" s="993"/>
      <c r="J1315" s="993"/>
      <c r="K1315" s="1071"/>
      <c r="L1315" s="1072"/>
      <c r="M1315" s="1072"/>
      <c r="N1315" s="1073"/>
      <c r="O1315" s="844"/>
      <c r="P1315" s="844"/>
      <c r="Q1315" s="844"/>
    </row>
    <row r="1316" spans="1:17" s="321" customFormat="1" ht="14.25">
      <c r="A1316" s="968" t="s">
        <v>653</v>
      </c>
      <c r="B1316" s="968"/>
      <c r="C1316" s="968"/>
      <c r="D1316" s="467">
        <v>141</v>
      </c>
      <c r="E1316" s="969" t="s">
        <v>225</v>
      </c>
      <c r="F1316" s="970">
        <f aca="true" t="shared" si="588" ref="F1316:N1316">F1317+F1318</f>
        <v>0</v>
      </c>
      <c r="G1316" s="951">
        <f t="shared" si="588"/>
        <v>328</v>
      </c>
      <c r="H1316" s="951">
        <f t="shared" si="588"/>
        <v>328</v>
      </c>
      <c r="I1316" s="951">
        <f t="shared" si="588"/>
        <v>0</v>
      </c>
      <c r="J1316" s="951">
        <f t="shared" si="588"/>
        <v>0</v>
      </c>
      <c r="K1316" s="952">
        <f t="shared" si="588"/>
        <v>0</v>
      </c>
      <c r="L1316" s="953">
        <f t="shared" si="588"/>
        <v>235</v>
      </c>
      <c r="M1316" s="953">
        <f t="shared" si="588"/>
        <v>170</v>
      </c>
      <c r="N1316" s="954">
        <f t="shared" si="588"/>
        <v>150</v>
      </c>
      <c r="O1316" s="844"/>
      <c r="P1316" s="844"/>
      <c r="Q1316" s="844"/>
    </row>
    <row r="1317" spans="1:17" s="321" customFormat="1" ht="12.75">
      <c r="A1317" s="971" t="s">
        <v>571</v>
      </c>
      <c r="B1317" s="472"/>
      <c r="C1317" s="971"/>
      <c r="D1317" s="467">
        <v>142</v>
      </c>
      <c r="E1317" s="901" t="s">
        <v>313</v>
      </c>
      <c r="F1317" s="870"/>
      <c r="G1317" s="720">
        <f>SUM(H1317:K1317)</f>
        <v>0</v>
      </c>
      <c r="H1317" s="720"/>
      <c r="I1317" s="720"/>
      <c r="J1317" s="720"/>
      <c r="K1317" s="939"/>
      <c r="L1317" s="940"/>
      <c r="M1317" s="940"/>
      <c r="N1317" s="941"/>
      <c r="O1317" s="844"/>
      <c r="P1317" s="844"/>
      <c r="Q1317" s="844"/>
    </row>
    <row r="1318" spans="1:17" s="321" customFormat="1" ht="12.75">
      <c r="A1318" s="810" t="s">
        <v>654</v>
      </c>
      <c r="B1318" s="972"/>
      <c r="C1318" s="973"/>
      <c r="D1318" s="467">
        <v>143</v>
      </c>
      <c r="E1318" s="862" t="s">
        <v>317</v>
      </c>
      <c r="F1318" s="863">
        <f aca="true" t="shared" si="589" ref="F1318:N1320">SUM(F1319)</f>
        <v>0</v>
      </c>
      <c r="G1318" s="864">
        <f t="shared" si="589"/>
        <v>328</v>
      </c>
      <c r="H1318" s="864">
        <f t="shared" si="589"/>
        <v>328</v>
      </c>
      <c r="I1318" s="864">
        <f t="shared" si="589"/>
        <v>0</v>
      </c>
      <c r="J1318" s="864">
        <f t="shared" si="589"/>
        <v>0</v>
      </c>
      <c r="K1318" s="865">
        <f t="shared" si="589"/>
        <v>0</v>
      </c>
      <c r="L1318" s="866">
        <f t="shared" si="589"/>
        <v>235</v>
      </c>
      <c r="M1318" s="866">
        <f t="shared" si="589"/>
        <v>170</v>
      </c>
      <c r="N1318" s="867">
        <f t="shared" si="589"/>
        <v>150</v>
      </c>
      <c r="O1318" s="844"/>
      <c r="P1318" s="844"/>
      <c r="Q1318" s="844"/>
    </row>
    <row r="1319" spans="1:17" s="321" customFormat="1" ht="12.75">
      <c r="A1319" s="770" t="s">
        <v>1477</v>
      </c>
      <c r="B1319" s="785"/>
      <c r="C1319" s="826"/>
      <c r="D1319" s="467">
        <v>144</v>
      </c>
      <c r="E1319" s="214">
        <v>70</v>
      </c>
      <c r="F1319" s="640">
        <f t="shared" si="589"/>
        <v>0</v>
      </c>
      <c r="G1319" s="951">
        <f t="shared" si="589"/>
        <v>328</v>
      </c>
      <c r="H1319" s="951">
        <f t="shared" si="589"/>
        <v>328</v>
      </c>
      <c r="I1319" s="951">
        <f t="shared" si="589"/>
        <v>0</v>
      </c>
      <c r="J1319" s="951">
        <f t="shared" si="589"/>
        <v>0</v>
      </c>
      <c r="K1319" s="952">
        <f t="shared" si="589"/>
        <v>0</v>
      </c>
      <c r="L1319" s="953">
        <f t="shared" si="589"/>
        <v>235</v>
      </c>
      <c r="M1319" s="953">
        <f t="shared" si="589"/>
        <v>170</v>
      </c>
      <c r="N1319" s="954">
        <f t="shared" si="589"/>
        <v>150</v>
      </c>
      <c r="O1319" s="844"/>
      <c r="P1319" s="844"/>
      <c r="Q1319" s="844"/>
    </row>
    <row r="1320" spans="1:17" s="321" customFormat="1" ht="12.75">
      <c r="A1320" s="684" t="s">
        <v>1403</v>
      </c>
      <c r="B1320" s="736"/>
      <c r="C1320" s="785"/>
      <c r="D1320" s="467">
        <v>145</v>
      </c>
      <c r="E1320" s="214">
        <v>71</v>
      </c>
      <c r="F1320" s="640">
        <f t="shared" si="589"/>
        <v>0</v>
      </c>
      <c r="G1320" s="951">
        <f t="shared" si="589"/>
        <v>328</v>
      </c>
      <c r="H1320" s="951">
        <f t="shared" si="589"/>
        <v>328</v>
      </c>
      <c r="I1320" s="951">
        <f t="shared" si="589"/>
        <v>0</v>
      </c>
      <c r="J1320" s="951">
        <f t="shared" si="589"/>
        <v>0</v>
      </c>
      <c r="K1320" s="952">
        <f t="shared" si="589"/>
        <v>0</v>
      </c>
      <c r="L1320" s="953">
        <f t="shared" si="589"/>
        <v>235</v>
      </c>
      <c r="M1320" s="953">
        <f t="shared" si="589"/>
        <v>170</v>
      </c>
      <c r="N1320" s="954">
        <f t="shared" si="589"/>
        <v>150</v>
      </c>
      <c r="O1320" s="844"/>
      <c r="P1320" s="844"/>
      <c r="Q1320" s="844"/>
    </row>
    <row r="1321" spans="1:17" s="321" customFormat="1" ht="12.75">
      <c r="A1321" s="214"/>
      <c r="B1321" s="736" t="s">
        <v>1253</v>
      </c>
      <c r="C1321" s="785"/>
      <c r="D1321" s="467">
        <v>146</v>
      </c>
      <c r="E1321" s="214" t="s">
        <v>1254</v>
      </c>
      <c r="F1321" s="640">
        <f aca="true" t="shared" si="590" ref="F1321:N1321">SUM(F1322:F1325)</f>
        <v>0</v>
      </c>
      <c r="G1321" s="951">
        <f t="shared" si="590"/>
        <v>328</v>
      </c>
      <c r="H1321" s="951">
        <f t="shared" si="590"/>
        <v>328</v>
      </c>
      <c r="I1321" s="951">
        <f t="shared" si="590"/>
        <v>0</v>
      </c>
      <c r="J1321" s="951">
        <f t="shared" si="590"/>
        <v>0</v>
      </c>
      <c r="K1321" s="952">
        <f t="shared" si="590"/>
        <v>0</v>
      </c>
      <c r="L1321" s="953">
        <f t="shared" si="590"/>
        <v>235</v>
      </c>
      <c r="M1321" s="953">
        <f t="shared" si="590"/>
        <v>170</v>
      </c>
      <c r="N1321" s="954">
        <f t="shared" si="590"/>
        <v>150</v>
      </c>
      <c r="O1321" s="844"/>
      <c r="P1321" s="844"/>
      <c r="Q1321" s="844"/>
    </row>
    <row r="1322" spans="1:17" s="321" customFormat="1" ht="12.75">
      <c r="A1322" s="148"/>
      <c r="B1322" s="736"/>
      <c r="C1322" s="164" t="s">
        <v>1255</v>
      </c>
      <c r="D1322" s="467">
        <v>147</v>
      </c>
      <c r="E1322" s="165" t="s">
        <v>1256</v>
      </c>
      <c r="F1322" s="722">
        <f>F446</f>
        <v>0</v>
      </c>
      <c r="G1322" s="720">
        <f>SUM(H1322:K1322)</f>
        <v>0</v>
      </c>
      <c r="H1322" s="720">
        <f aca="true" t="shared" si="591" ref="H1322:N1325">H446</f>
        <v>0</v>
      </c>
      <c r="I1322" s="720">
        <f t="shared" si="591"/>
        <v>0</v>
      </c>
      <c r="J1322" s="720">
        <f t="shared" si="591"/>
        <v>0</v>
      </c>
      <c r="K1322" s="878">
        <f t="shared" si="591"/>
        <v>0</v>
      </c>
      <c r="L1322" s="879">
        <f t="shared" si="591"/>
        <v>0</v>
      </c>
      <c r="M1322" s="879">
        <f t="shared" si="591"/>
        <v>0</v>
      </c>
      <c r="N1322" s="880">
        <f t="shared" si="591"/>
        <v>0</v>
      </c>
      <c r="O1322" s="844"/>
      <c r="P1322" s="844"/>
      <c r="Q1322" s="844"/>
    </row>
    <row r="1323" spans="1:17" s="321" customFormat="1" ht="12.75">
      <c r="A1323" s="148"/>
      <c r="B1323" s="736"/>
      <c r="C1323" s="709" t="s">
        <v>1257</v>
      </c>
      <c r="D1323" s="467">
        <v>148</v>
      </c>
      <c r="E1323" s="165" t="s">
        <v>1258</v>
      </c>
      <c r="F1323" s="722">
        <f>F447</f>
        <v>0</v>
      </c>
      <c r="G1323" s="720">
        <f>SUM(H1323:K1323)</f>
        <v>0</v>
      </c>
      <c r="H1323" s="720">
        <f t="shared" si="591"/>
        <v>0</v>
      </c>
      <c r="I1323" s="720">
        <f t="shared" si="591"/>
        <v>0</v>
      </c>
      <c r="J1323" s="720">
        <f t="shared" si="591"/>
        <v>0</v>
      </c>
      <c r="K1323" s="878">
        <f t="shared" si="591"/>
        <v>0</v>
      </c>
      <c r="L1323" s="879">
        <f t="shared" si="591"/>
        <v>0</v>
      </c>
      <c r="M1323" s="879">
        <f t="shared" si="591"/>
        <v>0</v>
      </c>
      <c r="N1323" s="880">
        <f t="shared" si="591"/>
        <v>0</v>
      </c>
      <c r="O1323" s="844"/>
      <c r="P1323" s="844"/>
      <c r="Q1323" s="844"/>
    </row>
    <row r="1324" spans="1:17" s="321" customFormat="1" ht="12.75">
      <c r="A1324" s="148"/>
      <c r="B1324" s="736"/>
      <c r="C1324" s="165" t="s">
        <v>1259</v>
      </c>
      <c r="D1324" s="467">
        <v>149</v>
      </c>
      <c r="E1324" s="165" t="s">
        <v>1260</v>
      </c>
      <c r="F1324" s="722">
        <f>F448</f>
        <v>0</v>
      </c>
      <c r="G1324" s="720">
        <f>SUM(H1324:K1324)</f>
        <v>0</v>
      </c>
      <c r="H1324" s="720">
        <f t="shared" si="591"/>
        <v>0</v>
      </c>
      <c r="I1324" s="720">
        <f t="shared" si="591"/>
        <v>0</v>
      </c>
      <c r="J1324" s="720">
        <f t="shared" si="591"/>
        <v>0</v>
      </c>
      <c r="K1324" s="878">
        <f t="shared" si="591"/>
        <v>0</v>
      </c>
      <c r="L1324" s="879">
        <f t="shared" si="591"/>
        <v>0</v>
      </c>
      <c r="M1324" s="879">
        <f t="shared" si="591"/>
        <v>0</v>
      </c>
      <c r="N1324" s="880">
        <f t="shared" si="591"/>
        <v>0</v>
      </c>
      <c r="O1324" s="844"/>
      <c r="P1324" s="844"/>
      <c r="Q1324" s="844"/>
    </row>
    <row r="1325" spans="1:17" s="321" customFormat="1" ht="12.75">
      <c r="A1325" s="148"/>
      <c r="B1325" s="736"/>
      <c r="C1325" s="165" t="s">
        <v>1261</v>
      </c>
      <c r="D1325" s="467">
        <v>150</v>
      </c>
      <c r="E1325" s="165" t="s">
        <v>1262</v>
      </c>
      <c r="F1325" s="722">
        <f>F449</f>
        <v>0</v>
      </c>
      <c r="G1325" s="720">
        <f>SUM(H1325:K1325)</f>
        <v>328</v>
      </c>
      <c r="H1325" s="720">
        <f t="shared" si="591"/>
        <v>328</v>
      </c>
      <c r="I1325" s="720">
        <f t="shared" si="591"/>
        <v>0</v>
      </c>
      <c r="J1325" s="720">
        <f t="shared" si="591"/>
        <v>0</v>
      </c>
      <c r="K1325" s="878">
        <f t="shared" si="591"/>
        <v>0</v>
      </c>
      <c r="L1325" s="879">
        <f t="shared" si="591"/>
        <v>235</v>
      </c>
      <c r="M1325" s="879">
        <f t="shared" si="591"/>
        <v>170</v>
      </c>
      <c r="N1325" s="880">
        <f t="shared" si="591"/>
        <v>150</v>
      </c>
      <c r="O1325" s="844"/>
      <c r="P1325" s="844"/>
      <c r="Q1325" s="844"/>
    </row>
    <row r="1326" spans="1:17" s="321" customFormat="1" ht="12.75">
      <c r="A1326" s="978" t="s">
        <v>323</v>
      </c>
      <c r="B1326" s="978"/>
      <c r="C1326" s="978"/>
      <c r="D1326" s="467">
        <v>151</v>
      </c>
      <c r="E1326" s="979" t="s">
        <v>573</v>
      </c>
      <c r="F1326" s="980">
        <f aca="true" t="shared" si="592" ref="F1326:N1326">F1327+F1348+F1349+F1370</f>
        <v>280</v>
      </c>
      <c r="G1326" s="951">
        <f t="shared" si="592"/>
        <v>8792</v>
      </c>
      <c r="H1326" s="951">
        <f t="shared" si="592"/>
        <v>8792</v>
      </c>
      <c r="I1326" s="951">
        <f t="shared" si="592"/>
        <v>0</v>
      </c>
      <c r="J1326" s="951">
        <f t="shared" si="592"/>
        <v>0</v>
      </c>
      <c r="K1326" s="952">
        <f t="shared" si="592"/>
        <v>0</v>
      </c>
      <c r="L1326" s="953">
        <f t="shared" si="592"/>
        <v>6510</v>
      </c>
      <c r="M1326" s="953">
        <f t="shared" si="592"/>
        <v>6837</v>
      </c>
      <c r="N1326" s="954">
        <f t="shared" si="592"/>
        <v>7724</v>
      </c>
      <c r="O1326" s="844"/>
      <c r="P1326" s="844"/>
      <c r="Q1326" s="844"/>
    </row>
    <row r="1327" spans="1:17" s="321" customFormat="1" ht="12.75" customHeight="1">
      <c r="A1327" s="812" t="s">
        <v>574</v>
      </c>
      <c r="B1327" s="972"/>
      <c r="C1327" s="981"/>
      <c r="D1327" s="467">
        <v>152</v>
      </c>
      <c r="E1327" s="862" t="s">
        <v>326</v>
      </c>
      <c r="F1327" s="863">
        <f aca="true" t="shared" si="593" ref="F1327:N1327">SUM(F1328,F1337,F1344)</f>
        <v>114</v>
      </c>
      <c r="G1327" s="864">
        <f t="shared" si="593"/>
        <v>1621</v>
      </c>
      <c r="H1327" s="864">
        <f t="shared" si="593"/>
        <v>1621</v>
      </c>
      <c r="I1327" s="864">
        <f t="shared" si="593"/>
        <v>0</v>
      </c>
      <c r="J1327" s="864">
        <f t="shared" si="593"/>
        <v>0</v>
      </c>
      <c r="K1327" s="865">
        <f t="shared" si="593"/>
        <v>0</v>
      </c>
      <c r="L1327" s="866">
        <f t="shared" si="593"/>
        <v>1995</v>
      </c>
      <c r="M1327" s="866">
        <f t="shared" si="593"/>
        <v>2025</v>
      </c>
      <c r="N1327" s="867">
        <f t="shared" si="593"/>
        <v>2080</v>
      </c>
      <c r="O1327" s="844"/>
      <c r="P1327" s="844"/>
      <c r="Q1327" s="844"/>
    </row>
    <row r="1328" spans="1:17" s="321" customFormat="1" ht="12.75" customHeight="1">
      <c r="A1328" s="148"/>
      <c r="B1328" s="736" t="s">
        <v>199</v>
      </c>
      <c r="C1328" s="148"/>
      <c r="D1328" s="467">
        <v>153</v>
      </c>
      <c r="E1328" s="1058">
        <v>56</v>
      </c>
      <c r="F1328" s="1059">
        <f aca="true" t="shared" si="594" ref="F1328:N1328">SUM(F1329,F1333)</f>
        <v>0</v>
      </c>
      <c r="G1328" s="951">
        <f t="shared" si="594"/>
        <v>100</v>
      </c>
      <c r="H1328" s="951">
        <f t="shared" si="594"/>
        <v>100</v>
      </c>
      <c r="I1328" s="951">
        <f t="shared" si="594"/>
        <v>0</v>
      </c>
      <c r="J1328" s="951">
        <f t="shared" si="594"/>
        <v>0</v>
      </c>
      <c r="K1328" s="952">
        <f t="shared" si="594"/>
        <v>0</v>
      </c>
      <c r="L1328" s="953">
        <f t="shared" si="594"/>
        <v>0</v>
      </c>
      <c r="M1328" s="953">
        <f t="shared" si="594"/>
        <v>0</v>
      </c>
      <c r="N1328" s="954">
        <f t="shared" si="594"/>
        <v>0</v>
      </c>
      <c r="O1328" s="844"/>
      <c r="P1328" s="844"/>
      <c r="Q1328" s="844"/>
    </row>
    <row r="1329" spans="1:17" s="321" customFormat="1" ht="12.75" customHeight="1">
      <c r="A1329" s="148"/>
      <c r="B1329" s="736"/>
      <c r="C1329" s="1060" t="s">
        <v>1265</v>
      </c>
      <c r="D1329" s="467">
        <v>154</v>
      </c>
      <c r="E1329" s="141">
        <v>56.01</v>
      </c>
      <c r="F1329" s="655">
        <f aca="true" t="shared" si="595" ref="F1329:N1329">SUM(F1330:F1332)</f>
        <v>0</v>
      </c>
      <c r="G1329" s="951">
        <f t="shared" si="595"/>
        <v>0</v>
      </c>
      <c r="H1329" s="951">
        <f t="shared" si="595"/>
        <v>0</v>
      </c>
      <c r="I1329" s="951">
        <f t="shared" si="595"/>
        <v>0</v>
      </c>
      <c r="J1329" s="951">
        <f t="shared" si="595"/>
        <v>0</v>
      </c>
      <c r="K1329" s="952">
        <f t="shared" si="595"/>
        <v>0</v>
      </c>
      <c r="L1329" s="953">
        <f t="shared" si="595"/>
        <v>0</v>
      </c>
      <c r="M1329" s="953">
        <f t="shared" si="595"/>
        <v>0</v>
      </c>
      <c r="N1329" s="954">
        <f t="shared" si="595"/>
        <v>0</v>
      </c>
      <c r="O1329" s="844"/>
      <c r="P1329" s="844"/>
      <c r="Q1329" s="844"/>
    </row>
    <row r="1330" spans="1:17" s="321" customFormat="1" ht="12.75" customHeight="1">
      <c r="A1330" s="148"/>
      <c r="B1330" s="736"/>
      <c r="C1330" s="1061" t="s">
        <v>1267</v>
      </c>
      <c r="D1330" s="467">
        <v>155</v>
      </c>
      <c r="E1330" s="148" t="s">
        <v>1268</v>
      </c>
      <c r="F1330" s="649">
        <f>F474</f>
        <v>0</v>
      </c>
      <c r="G1330" s="720">
        <f>SUM(H1330:K1330)</f>
        <v>0</v>
      </c>
      <c r="H1330" s="720">
        <f aca="true" t="shared" si="596" ref="H1330:N1332">H474</f>
        <v>0</v>
      </c>
      <c r="I1330" s="720">
        <f t="shared" si="596"/>
        <v>0</v>
      </c>
      <c r="J1330" s="720">
        <f t="shared" si="596"/>
        <v>0</v>
      </c>
      <c r="K1330" s="878">
        <f t="shared" si="596"/>
        <v>0</v>
      </c>
      <c r="L1330" s="879">
        <f t="shared" si="596"/>
        <v>0</v>
      </c>
      <c r="M1330" s="879">
        <f t="shared" si="596"/>
        <v>0</v>
      </c>
      <c r="N1330" s="880">
        <f t="shared" si="596"/>
        <v>0</v>
      </c>
      <c r="O1330" s="844"/>
      <c r="P1330" s="844"/>
      <c r="Q1330" s="844"/>
    </row>
    <row r="1331" spans="1:17" s="321" customFormat="1" ht="12.75" customHeight="1">
      <c r="A1331" s="148"/>
      <c r="B1331" s="736"/>
      <c r="C1331" s="1062" t="s">
        <v>1269</v>
      </c>
      <c r="D1331" s="467">
        <v>156</v>
      </c>
      <c r="E1331" s="148" t="s">
        <v>1270</v>
      </c>
      <c r="F1331" s="649">
        <f>F475</f>
        <v>0</v>
      </c>
      <c r="G1331" s="720">
        <f>SUM(H1331:K1331)</f>
        <v>0</v>
      </c>
      <c r="H1331" s="720">
        <f t="shared" si="596"/>
        <v>0</v>
      </c>
      <c r="I1331" s="720">
        <f t="shared" si="596"/>
        <v>0</v>
      </c>
      <c r="J1331" s="720">
        <f t="shared" si="596"/>
        <v>0</v>
      </c>
      <c r="K1331" s="878">
        <f t="shared" si="596"/>
        <v>0</v>
      </c>
      <c r="L1331" s="879">
        <f t="shared" si="596"/>
        <v>0</v>
      </c>
      <c r="M1331" s="879">
        <f t="shared" si="596"/>
        <v>0</v>
      </c>
      <c r="N1331" s="880">
        <f t="shared" si="596"/>
        <v>0</v>
      </c>
      <c r="O1331" s="844"/>
      <c r="P1331" s="844"/>
      <c r="Q1331" s="844"/>
    </row>
    <row r="1332" spans="1:17" s="321" customFormat="1" ht="12.75" customHeight="1">
      <c r="A1332" s="148"/>
      <c r="B1332" s="736"/>
      <c r="C1332" s="1062" t="s">
        <v>1271</v>
      </c>
      <c r="D1332" s="467">
        <v>157</v>
      </c>
      <c r="E1332" s="148" t="s">
        <v>1272</v>
      </c>
      <c r="F1332" s="649">
        <f>F476</f>
        <v>0</v>
      </c>
      <c r="G1332" s="720">
        <f>SUM(H1332:K1332)</f>
        <v>0</v>
      </c>
      <c r="H1332" s="720">
        <f t="shared" si="596"/>
        <v>0</v>
      </c>
      <c r="I1332" s="720">
        <f t="shared" si="596"/>
        <v>0</v>
      </c>
      <c r="J1332" s="720">
        <f t="shared" si="596"/>
        <v>0</v>
      </c>
      <c r="K1332" s="878">
        <f t="shared" si="596"/>
        <v>0</v>
      </c>
      <c r="L1332" s="879">
        <f t="shared" si="596"/>
        <v>0</v>
      </c>
      <c r="M1332" s="879">
        <f t="shared" si="596"/>
        <v>0</v>
      </c>
      <c r="N1332" s="880">
        <f t="shared" si="596"/>
        <v>0</v>
      </c>
      <c r="O1332" s="844"/>
      <c r="P1332" s="844"/>
      <c r="Q1332" s="844"/>
    </row>
    <row r="1333" spans="1:17" s="321" customFormat="1" ht="12.75" customHeight="1">
      <c r="A1333" s="148"/>
      <c r="B1333" s="148"/>
      <c r="C1333" s="760" t="s">
        <v>200</v>
      </c>
      <c r="D1333" s="467">
        <v>158</v>
      </c>
      <c r="E1333" s="1074" t="s">
        <v>201</v>
      </c>
      <c r="F1333" s="1075">
        <f aca="true" t="shared" si="597" ref="F1333:N1333">SUM(F1334:F1336)</f>
        <v>0</v>
      </c>
      <c r="G1333" s="951">
        <f t="shared" si="597"/>
        <v>100</v>
      </c>
      <c r="H1333" s="951">
        <f t="shared" si="597"/>
        <v>100</v>
      </c>
      <c r="I1333" s="951">
        <f t="shared" si="597"/>
        <v>0</v>
      </c>
      <c r="J1333" s="951">
        <f t="shared" si="597"/>
        <v>0</v>
      </c>
      <c r="K1333" s="952">
        <f t="shared" si="597"/>
        <v>0</v>
      </c>
      <c r="L1333" s="953">
        <f t="shared" si="597"/>
        <v>0</v>
      </c>
      <c r="M1333" s="953">
        <f t="shared" si="597"/>
        <v>0</v>
      </c>
      <c r="N1333" s="954">
        <f t="shared" si="597"/>
        <v>0</v>
      </c>
      <c r="O1333" s="844"/>
      <c r="P1333" s="844"/>
      <c r="Q1333" s="844"/>
    </row>
    <row r="1334" spans="1:17" s="321" customFormat="1" ht="12.75" customHeight="1">
      <c r="A1334" s="148"/>
      <c r="B1334" s="148"/>
      <c r="C1334" s="1061" t="s">
        <v>1267</v>
      </c>
      <c r="D1334" s="467">
        <v>159</v>
      </c>
      <c r="E1334" s="1076" t="s">
        <v>202</v>
      </c>
      <c r="F1334" s="1077">
        <f>F478</f>
        <v>0</v>
      </c>
      <c r="G1334" s="720">
        <f>SUM(H1334:K1334)</f>
        <v>100</v>
      </c>
      <c r="H1334" s="720">
        <f aca="true" t="shared" si="598" ref="H1334:N1336">H478</f>
        <v>100</v>
      </c>
      <c r="I1334" s="720">
        <f t="shared" si="598"/>
        <v>0</v>
      </c>
      <c r="J1334" s="720">
        <f t="shared" si="598"/>
        <v>0</v>
      </c>
      <c r="K1334" s="878">
        <f t="shared" si="598"/>
        <v>0</v>
      </c>
      <c r="L1334" s="879">
        <f t="shared" si="598"/>
        <v>0</v>
      </c>
      <c r="M1334" s="879">
        <f t="shared" si="598"/>
        <v>0</v>
      </c>
      <c r="N1334" s="880">
        <f t="shared" si="598"/>
        <v>0</v>
      </c>
      <c r="O1334" s="844"/>
      <c r="P1334" s="844"/>
      <c r="Q1334" s="844"/>
    </row>
    <row r="1335" spans="1:17" s="321" customFormat="1" ht="12.75" customHeight="1">
      <c r="A1335" s="148"/>
      <c r="B1335" s="148"/>
      <c r="C1335" s="1062" t="s">
        <v>1269</v>
      </c>
      <c r="D1335" s="467">
        <v>160</v>
      </c>
      <c r="E1335" s="1076" t="s">
        <v>203</v>
      </c>
      <c r="F1335" s="1077">
        <f>F479</f>
        <v>0</v>
      </c>
      <c r="G1335" s="720">
        <f>SUM(H1335:K1335)</f>
        <v>0</v>
      </c>
      <c r="H1335" s="720">
        <f t="shared" si="598"/>
        <v>0</v>
      </c>
      <c r="I1335" s="720">
        <f t="shared" si="598"/>
        <v>0</v>
      </c>
      <c r="J1335" s="720">
        <f t="shared" si="598"/>
        <v>0</v>
      </c>
      <c r="K1335" s="878">
        <f t="shared" si="598"/>
        <v>0</v>
      </c>
      <c r="L1335" s="879">
        <f t="shared" si="598"/>
        <v>0</v>
      </c>
      <c r="M1335" s="879">
        <f t="shared" si="598"/>
        <v>0</v>
      </c>
      <c r="N1335" s="880">
        <f t="shared" si="598"/>
        <v>0</v>
      </c>
      <c r="O1335" s="844"/>
      <c r="P1335" s="844"/>
      <c r="Q1335" s="844"/>
    </row>
    <row r="1336" spans="1:17" s="321" customFormat="1" ht="12.75" customHeight="1">
      <c r="A1336" s="148"/>
      <c r="B1336" s="148"/>
      <c r="C1336" s="1062" t="s">
        <v>1271</v>
      </c>
      <c r="D1336" s="467">
        <v>161</v>
      </c>
      <c r="E1336" s="1076" t="s">
        <v>204</v>
      </c>
      <c r="F1336" s="1077">
        <f>F480</f>
        <v>0</v>
      </c>
      <c r="G1336" s="720">
        <f>SUM(H1336:K1336)</f>
        <v>0</v>
      </c>
      <c r="H1336" s="720">
        <f t="shared" si="598"/>
        <v>0</v>
      </c>
      <c r="I1336" s="720">
        <f t="shared" si="598"/>
        <v>0</v>
      </c>
      <c r="J1336" s="720">
        <f t="shared" si="598"/>
        <v>0</v>
      </c>
      <c r="K1336" s="878">
        <f t="shared" si="598"/>
        <v>0</v>
      </c>
      <c r="L1336" s="879">
        <f t="shared" si="598"/>
        <v>0</v>
      </c>
      <c r="M1336" s="879">
        <f t="shared" si="598"/>
        <v>0</v>
      </c>
      <c r="N1336" s="880">
        <f t="shared" si="598"/>
        <v>0</v>
      </c>
      <c r="O1336" s="844"/>
      <c r="P1336" s="844"/>
      <c r="Q1336" s="844"/>
    </row>
    <row r="1337" spans="1:17" s="321" customFormat="1" ht="12.75" customHeight="1">
      <c r="A1337" s="770" t="s">
        <v>1477</v>
      </c>
      <c r="B1337" s="785"/>
      <c r="C1337" s="826"/>
      <c r="D1337" s="467">
        <v>162</v>
      </c>
      <c r="E1337" s="214">
        <v>70</v>
      </c>
      <c r="F1337" s="640">
        <f aca="true" t="shared" si="599" ref="F1337:N1338">SUM(F1338)</f>
        <v>114</v>
      </c>
      <c r="G1337" s="951">
        <f t="shared" si="599"/>
        <v>1521</v>
      </c>
      <c r="H1337" s="951">
        <f t="shared" si="599"/>
        <v>1521</v>
      </c>
      <c r="I1337" s="951">
        <f t="shared" si="599"/>
        <v>0</v>
      </c>
      <c r="J1337" s="951">
        <f t="shared" si="599"/>
        <v>0</v>
      </c>
      <c r="K1337" s="952">
        <f t="shared" si="599"/>
        <v>0</v>
      </c>
      <c r="L1337" s="953">
        <f t="shared" si="599"/>
        <v>1995</v>
      </c>
      <c r="M1337" s="953">
        <f t="shared" si="599"/>
        <v>2025</v>
      </c>
      <c r="N1337" s="954">
        <f t="shared" si="599"/>
        <v>2080</v>
      </c>
      <c r="O1337" s="844"/>
      <c r="P1337" s="844"/>
      <c r="Q1337" s="844"/>
    </row>
    <row r="1338" spans="1:17" s="321" customFormat="1" ht="12.75" customHeight="1">
      <c r="A1338" s="684" t="s">
        <v>1403</v>
      </c>
      <c r="B1338" s="736"/>
      <c r="C1338" s="785"/>
      <c r="D1338" s="467">
        <v>163</v>
      </c>
      <c r="E1338" s="214">
        <v>71</v>
      </c>
      <c r="F1338" s="640">
        <f t="shared" si="599"/>
        <v>114</v>
      </c>
      <c r="G1338" s="951">
        <f t="shared" si="599"/>
        <v>1521</v>
      </c>
      <c r="H1338" s="951">
        <f t="shared" si="599"/>
        <v>1521</v>
      </c>
      <c r="I1338" s="951">
        <f t="shared" si="599"/>
        <v>0</v>
      </c>
      <c r="J1338" s="951">
        <f t="shared" si="599"/>
        <v>0</v>
      </c>
      <c r="K1338" s="952">
        <f t="shared" si="599"/>
        <v>0</v>
      </c>
      <c r="L1338" s="953">
        <f t="shared" si="599"/>
        <v>1995</v>
      </c>
      <c r="M1338" s="953">
        <f t="shared" si="599"/>
        <v>2025</v>
      </c>
      <c r="N1338" s="954">
        <f t="shared" si="599"/>
        <v>2080</v>
      </c>
      <c r="O1338" s="844"/>
      <c r="P1338" s="844"/>
      <c r="Q1338" s="844"/>
    </row>
    <row r="1339" spans="1:17" s="321" customFormat="1" ht="12.75" customHeight="1">
      <c r="A1339" s="214"/>
      <c r="B1339" s="736" t="s">
        <v>1253</v>
      </c>
      <c r="C1339" s="785"/>
      <c r="D1339" s="467">
        <v>164</v>
      </c>
      <c r="E1339" s="214" t="s">
        <v>1254</v>
      </c>
      <c r="F1339" s="640">
        <f aca="true" t="shared" si="600" ref="F1339:N1339">SUM(F1340:F1343)</f>
        <v>114</v>
      </c>
      <c r="G1339" s="951">
        <f t="shared" si="600"/>
        <v>1521</v>
      </c>
      <c r="H1339" s="951">
        <f t="shared" si="600"/>
        <v>1521</v>
      </c>
      <c r="I1339" s="951">
        <f t="shared" si="600"/>
        <v>0</v>
      </c>
      <c r="J1339" s="951">
        <f t="shared" si="600"/>
        <v>0</v>
      </c>
      <c r="K1339" s="952">
        <f t="shared" si="600"/>
        <v>0</v>
      </c>
      <c r="L1339" s="953">
        <f t="shared" si="600"/>
        <v>1995</v>
      </c>
      <c r="M1339" s="953">
        <f t="shared" si="600"/>
        <v>2025</v>
      </c>
      <c r="N1339" s="954">
        <f t="shared" si="600"/>
        <v>2080</v>
      </c>
      <c r="O1339" s="844"/>
      <c r="P1339" s="844"/>
      <c r="Q1339" s="844"/>
    </row>
    <row r="1340" spans="1:17" s="321" customFormat="1" ht="12.75" customHeight="1">
      <c r="A1340" s="148"/>
      <c r="B1340" s="736"/>
      <c r="C1340" s="164" t="s">
        <v>1255</v>
      </c>
      <c r="D1340" s="467">
        <v>165</v>
      </c>
      <c r="E1340" s="165" t="s">
        <v>1256</v>
      </c>
      <c r="F1340" s="722">
        <f>F493</f>
        <v>0</v>
      </c>
      <c r="G1340" s="720">
        <f>SUM(H1340:K1340)</f>
        <v>1250</v>
      </c>
      <c r="H1340" s="720">
        <f aca="true" t="shared" si="601" ref="H1340:N1343">H493</f>
        <v>1250</v>
      </c>
      <c r="I1340" s="720">
        <f t="shared" si="601"/>
        <v>0</v>
      </c>
      <c r="J1340" s="720">
        <f t="shared" si="601"/>
        <v>0</v>
      </c>
      <c r="K1340" s="878">
        <f t="shared" si="601"/>
        <v>0</v>
      </c>
      <c r="L1340" s="879">
        <f t="shared" si="601"/>
        <v>0</v>
      </c>
      <c r="M1340" s="879">
        <f t="shared" si="601"/>
        <v>0</v>
      </c>
      <c r="N1340" s="880">
        <f t="shared" si="601"/>
        <v>0</v>
      </c>
      <c r="O1340" s="844"/>
      <c r="P1340" s="844"/>
      <c r="Q1340" s="844"/>
    </row>
    <row r="1341" spans="1:17" s="321" customFormat="1" ht="12.75" customHeight="1">
      <c r="A1341" s="148"/>
      <c r="B1341" s="736"/>
      <c r="C1341" s="709" t="s">
        <v>1257</v>
      </c>
      <c r="D1341" s="467">
        <v>166</v>
      </c>
      <c r="E1341" s="165" t="s">
        <v>1258</v>
      </c>
      <c r="F1341" s="722">
        <f>F494</f>
        <v>0</v>
      </c>
      <c r="G1341" s="720">
        <f>SUM(H1341:K1341)</f>
        <v>0</v>
      </c>
      <c r="H1341" s="720">
        <f t="shared" si="601"/>
        <v>0</v>
      </c>
      <c r="I1341" s="720">
        <f t="shared" si="601"/>
        <v>0</v>
      </c>
      <c r="J1341" s="720">
        <f t="shared" si="601"/>
        <v>0</v>
      </c>
      <c r="K1341" s="878">
        <f t="shared" si="601"/>
        <v>0</v>
      </c>
      <c r="L1341" s="879">
        <f t="shared" si="601"/>
        <v>0</v>
      </c>
      <c r="M1341" s="879">
        <f t="shared" si="601"/>
        <v>0</v>
      </c>
      <c r="N1341" s="880">
        <f t="shared" si="601"/>
        <v>0</v>
      </c>
      <c r="O1341" s="844"/>
      <c r="P1341" s="844"/>
      <c r="Q1341" s="844"/>
    </row>
    <row r="1342" spans="1:17" s="321" customFormat="1" ht="12.75" customHeight="1">
      <c r="A1342" s="148"/>
      <c r="B1342" s="736"/>
      <c r="C1342" s="165" t="s">
        <v>1259</v>
      </c>
      <c r="D1342" s="467">
        <v>167</v>
      </c>
      <c r="E1342" s="165" t="s">
        <v>1260</v>
      </c>
      <c r="F1342" s="722">
        <f>F495</f>
        <v>0</v>
      </c>
      <c r="G1342" s="720">
        <f>SUM(H1342:K1342)</f>
        <v>0</v>
      </c>
      <c r="H1342" s="720">
        <f t="shared" si="601"/>
        <v>0</v>
      </c>
      <c r="I1342" s="720">
        <f t="shared" si="601"/>
        <v>0</v>
      </c>
      <c r="J1342" s="720">
        <f t="shared" si="601"/>
        <v>0</v>
      </c>
      <c r="K1342" s="878">
        <f t="shared" si="601"/>
        <v>0</v>
      </c>
      <c r="L1342" s="879">
        <f t="shared" si="601"/>
        <v>0</v>
      </c>
      <c r="M1342" s="879">
        <f t="shared" si="601"/>
        <v>0</v>
      </c>
      <c r="N1342" s="880">
        <f t="shared" si="601"/>
        <v>0</v>
      </c>
      <c r="O1342" s="844"/>
      <c r="P1342" s="844"/>
      <c r="Q1342" s="844"/>
    </row>
    <row r="1343" spans="1:17" s="321" customFormat="1" ht="12.75" customHeight="1">
      <c r="A1343" s="148"/>
      <c r="B1343" s="736"/>
      <c r="C1343" s="165" t="s">
        <v>1261</v>
      </c>
      <c r="D1343" s="467">
        <v>168</v>
      </c>
      <c r="E1343" s="165" t="s">
        <v>1262</v>
      </c>
      <c r="F1343" s="722">
        <f>F496</f>
        <v>114</v>
      </c>
      <c r="G1343" s="720">
        <f>SUM(H1343:K1343)</f>
        <v>271</v>
      </c>
      <c r="H1343" s="720">
        <f t="shared" si="601"/>
        <v>271</v>
      </c>
      <c r="I1343" s="720">
        <f t="shared" si="601"/>
        <v>0</v>
      </c>
      <c r="J1343" s="720">
        <f t="shared" si="601"/>
        <v>0</v>
      </c>
      <c r="K1343" s="878">
        <f t="shared" si="601"/>
        <v>0</v>
      </c>
      <c r="L1343" s="879">
        <f t="shared" si="601"/>
        <v>1995</v>
      </c>
      <c r="M1343" s="879">
        <f t="shared" si="601"/>
        <v>2025</v>
      </c>
      <c r="N1343" s="880">
        <f t="shared" si="601"/>
        <v>2080</v>
      </c>
      <c r="O1343" s="844"/>
      <c r="P1343" s="844"/>
      <c r="Q1343" s="844"/>
    </row>
    <row r="1344" spans="1:17" s="321" customFormat="1" ht="12.75" customHeight="1">
      <c r="A1344" s="1066" t="s">
        <v>259</v>
      </c>
      <c r="B1344" s="1067"/>
      <c r="C1344" s="1068"/>
      <c r="D1344" s="467">
        <v>169</v>
      </c>
      <c r="E1344" s="1064">
        <v>84</v>
      </c>
      <c r="F1344" s="1065">
        <f aca="true" t="shared" si="602" ref="F1344:N1344">SUM(F1345)</f>
        <v>0</v>
      </c>
      <c r="G1344" s="951">
        <f t="shared" si="602"/>
        <v>0</v>
      </c>
      <c r="H1344" s="951">
        <f t="shared" si="602"/>
        <v>0</v>
      </c>
      <c r="I1344" s="951">
        <f t="shared" si="602"/>
        <v>0</v>
      </c>
      <c r="J1344" s="951">
        <f t="shared" si="602"/>
        <v>0</v>
      </c>
      <c r="K1344" s="952">
        <f t="shared" si="602"/>
        <v>0</v>
      </c>
      <c r="L1344" s="953">
        <f t="shared" si="602"/>
        <v>0</v>
      </c>
      <c r="M1344" s="953">
        <f t="shared" si="602"/>
        <v>0</v>
      </c>
      <c r="N1344" s="954">
        <f t="shared" si="602"/>
        <v>0</v>
      </c>
      <c r="O1344" s="844"/>
      <c r="P1344" s="844"/>
      <c r="Q1344" s="844"/>
    </row>
    <row r="1345" spans="1:17" s="321" customFormat="1" ht="12.75" customHeight="1">
      <c r="A1345" s="1069"/>
      <c r="B1345" s="1070" t="s">
        <v>260</v>
      </c>
      <c r="C1345" s="701"/>
      <c r="D1345" s="467">
        <v>170</v>
      </c>
      <c r="E1345" s="165" t="s">
        <v>261</v>
      </c>
      <c r="F1345" s="722">
        <f aca="true" t="shared" si="603" ref="F1345:N1345">SUM(F1346:F1347)</f>
        <v>0</v>
      </c>
      <c r="G1345" s="720">
        <f t="shared" si="603"/>
        <v>0</v>
      </c>
      <c r="H1345" s="720">
        <f t="shared" si="603"/>
        <v>0</v>
      </c>
      <c r="I1345" s="720">
        <f t="shared" si="603"/>
        <v>0</v>
      </c>
      <c r="J1345" s="720">
        <f t="shared" si="603"/>
        <v>0</v>
      </c>
      <c r="K1345" s="878">
        <f t="shared" si="603"/>
        <v>0</v>
      </c>
      <c r="L1345" s="879">
        <f t="shared" si="603"/>
        <v>0</v>
      </c>
      <c r="M1345" s="879">
        <f t="shared" si="603"/>
        <v>0</v>
      </c>
      <c r="N1345" s="880">
        <f t="shared" si="603"/>
        <v>0</v>
      </c>
      <c r="O1345" s="844"/>
      <c r="P1345" s="844"/>
      <c r="Q1345" s="844"/>
    </row>
    <row r="1346" spans="1:17" s="321" customFormat="1" ht="12.75" customHeight="1">
      <c r="A1346" s="1069"/>
      <c r="B1346" s="1070"/>
      <c r="C1346" s="775" t="s">
        <v>262</v>
      </c>
      <c r="D1346" s="467">
        <v>171</v>
      </c>
      <c r="E1346" s="148" t="s">
        <v>263</v>
      </c>
      <c r="F1346" s="649"/>
      <c r="G1346" s="720">
        <f>SUM(H1346:K1346)</f>
        <v>0</v>
      </c>
      <c r="H1346" s="720"/>
      <c r="I1346" s="720"/>
      <c r="J1346" s="720"/>
      <c r="K1346" s="878"/>
      <c r="L1346" s="879"/>
      <c r="M1346" s="879"/>
      <c r="N1346" s="880"/>
      <c r="O1346" s="844"/>
      <c r="P1346" s="844"/>
      <c r="Q1346" s="844"/>
    </row>
    <row r="1347" spans="1:17" s="321" customFormat="1" ht="12.75" customHeight="1">
      <c r="A1347" s="1069"/>
      <c r="B1347" s="1070"/>
      <c r="C1347" s="775" t="s">
        <v>264</v>
      </c>
      <c r="D1347" s="467">
        <v>172</v>
      </c>
      <c r="E1347" s="148" t="s">
        <v>265</v>
      </c>
      <c r="F1347" s="649">
        <f>F503</f>
        <v>0</v>
      </c>
      <c r="G1347" s="720">
        <f>SUM(H1347:K1347)</f>
        <v>0</v>
      </c>
      <c r="H1347" s="720">
        <f aca="true" t="shared" si="604" ref="H1347:N1347">H503</f>
        <v>0</v>
      </c>
      <c r="I1347" s="720">
        <f t="shared" si="604"/>
        <v>0</v>
      </c>
      <c r="J1347" s="720">
        <f t="shared" si="604"/>
        <v>0</v>
      </c>
      <c r="K1347" s="878">
        <f t="shared" si="604"/>
        <v>0</v>
      </c>
      <c r="L1347" s="879">
        <f t="shared" si="604"/>
        <v>0</v>
      </c>
      <c r="M1347" s="879">
        <f t="shared" si="604"/>
        <v>0</v>
      </c>
      <c r="N1347" s="880">
        <f t="shared" si="604"/>
        <v>0</v>
      </c>
      <c r="O1347" s="844"/>
      <c r="P1347" s="844"/>
      <c r="Q1347" s="844"/>
    </row>
    <row r="1348" spans="1:17" s="321" customFormat="1" ht="12.75">
      <c r="A1348" s="812" t="s">
        <v>576</v>
      </c>
      <c r="B1348" s="982"/>
      <c r="C1348" s="983"/>
      <c r="D1348" s="467">
        <v>173</v>
      </c>
      <c r="E1348" s="862" t="s">
        <v>350</v>
      </c>
      <c r="F1348" s="863">
        <f>F534</f>
        <v>0</v>
      </c>
      <c r="G1348" s="864">
        <f>SUM(H1348:K1348)</f>
        <v>0</v>
      </c>
      <c r="H1348" s="864">
        <f aca="true" t="shared" si="605" ref="H1348:N1348">H534</f>
        <v>0</v>
      </c>
      <c r="I1348" s="864">
        <f t="shared" si="605"/>
        <v>0</v>
      </c>
      <c r="J1348" s="864">
        <f t="shared" si="605"/>
        <v>0</v>
      </c>
      <c r="K1348" s="865">
        <f t="shared" si="605"/>
        <v>0</v>
      </c>
      <c r="L1348" s="866">
        <f t="shared" si="605"/>
        <v>0</v>
      </c>
      <c r="M1348" s="866">
        <f t="shared" si="605"/>
        <v>0</v>
      </c>
      <c r="N1348" s="867">
        <f t="shared" si="605"/>
        <v>0</v>
      </c>
      <c r="O1348" s="844"/>
      <c r="P1348" s="844"/>
      <c r="Q1348" s="844"/>
    </row>
    <row r="1349" spans="1:17" s="321" customFormat="1" ht="12.75">
      <c r="A1349" s="812" t="s">
        <v>578</v>
      </c>
      <c r="B1349" s="985"/>
      <c r="C1349" s="812"/>
      <c r="D1349" s="467">
        <v>174</v>
      </c>
      <c r="E1349" s="862" t="s">
        <v>364</v>
      </c>
      <c r="F1349" s="863">
        <f aca="true" t="shared" si="606" ref="F1349:N1349">SUM(F1350,F1352,F1357,F1364,F1366)</f>
        <v>166</v>
      </c>
      <c r="G1349" s="863">
        <f t="shared" si="606"/>
        <v>7171</v>
      </c>
      <c r="H1349" s="863">
        <f t="shared" si="606"/>
        <v>7171</v>
      </c>
      <c r="I1349" s="863">
        <f t="shared" si="606"/>
        <v>0</v>
      </c>
      <c r="J1349" s="863">
        <f t="shared" si="606"/>
        <v>0</v>
      </c>
      <c r="K1349" s="974">
        <f t="shared" si="606"/>
        <v>0</v>
      </c>
      <c r="L1349" s="975">
        <f t="shared" si="606"/>
        <v>4515</v>
      </c>
      <c r="M1349" s="975">
        <f t="shared" si="606"/>
        <v>4812</v>
      </c>
      <c r="N1349" s="976">
        <f t="shared" si="606"/>
        <v>5644</v>
      </c>
      <c r="O1349" s="844"/>
      <c r="P1349" s="844"/>
      <c r="Q1349" s="844"/>
    </row>
    <row r="1350" spans="1:17" s="321" customFormat="1" ht="12.75">
      <c r="A1350" s="637"/>
      <c r="B1350" s="489"/>
      <c r="C1350" s="637"/>
      <c r="D1350" s="467">
        <v>175</v>
      </c>
      <c r="E1350" s="901">
        <v>55</v>
      </c>
      <c r="F1350" s="870">
        <f aca="true" t="shared" si="607" ref="F1350:N1350">SUM(F1351)</f>
        <v>0</v>
      </c>
      <c r="G1350" s="951">
        <f t="shared" si="607"/>
        <v>0</v>
      </c>
      <c r="H1350" s="951">
        <f t="shared" si="607"/>
        <v>0</v>
      </c>
      <c r="I1350" s="951">
        <f t="shared" si="607"/>
        <v>0</v>
      </c>
      <c r="J1350" s="951">
        <f t="shared" si="607"/>
        <v>0</v>
      </c>
      <c r="K1350" s="952">
        <f t="shared" si="607"/>
        <v>0</v>
      </c>
      <c r="L1350" s="953">
        <f t="shared" si="607"/>
        <v>0</v>
      </c>
      <c r="M1350" s="953">
        <f t="shared" si="607"/>
        <v>0</v>
      </c>
      <c r="N1350" s="954">
        <f t="shared" si="607"/>
        <v>0</v>
      </c>
      <c r="O1350" s="844"/>
      <c r="P1350" s="844"/>
      <c r="Q1350" s="844"/>
    </row>
    <row r="1351" spans="1:17" s="321" customFormat="1" ht="12.75">
      <c r="A1351" s="637"/>
      <c r="B1351" s="489"/>
      <c r="C1351" s="637"/>
      <c r="D1351" s="467">
        <v>176</v>
      </c>
      <c r="E1351" s="956" t="s">
        <v>1530</v>
      </c>
      <c r="F1351" s="957">
        <f>F558</f>
        <v>0</v>
      </c>
      <c r="G1351" s="720">
        <f>SUM(H1351:K1351)</f>
        <v>0</v>
      </c>
      <c r="H1351" s="720">
        <f aca="true" t="shared" si="608" ref="H1351:N1351">H558</f>
        <v>0</v>
      </c>
      <c r="I1351" s="720">
        <f t="shared" si="608"/>
        <v>0</v>
      </c>
      <c r="J1351" s="720">
        <f t="shared" si="608"/>
        <v>0</v>
      </c>
      <c r="K1351" s="878">
        <f t="shared" si="608"/>
        <v>0</v>
      </c>
      <c r="L1351" s="879">
        <f t="shared" si="608"/>
        <v>0</v>
      </c>
      <c r="M1351" s="879">
        <f t="shared" si="608"/>
        <v>0</v>
      </c>
      <c r="N1351" s="880">
        <f t="shared" si="608"/>
        <v>0</v>
      </c>
      <c r="O1351" s="844"/>
      <c r="P1351" s="844"/>
      <c r="Q1351" s="844"/>
    </row>
    <row r="1352" spans="1:17" s="321" customFormat="1" ht="12.75">
      <c r="A1352" s="637"/>
      <c r="B1352" s="736" t="s">
        <v>199</v>
      </c>
      <c r="C1352" s="164"/>
      <c r="D1352" s="467">
        <v>177</v>
      </c>
      <c r="E1352" s="816">
        <v>56</v>
      </c>
      <c r="F1352" s="817">
        <f aca="true" t="shared" si="609" ref="F1352:N1352">SUM(F1353)</f>
        <v>166</v>
      </c>
      <c r="G1352" s="951">
        <f t="shared" si="609"/>
        <v>1600</v>
      </c>
      <c r="H1352" s="951">
        <f t="shared" si="609"/>
        <v>1600</v>
      </c>
      <c r="I1352" s="951">
        <f t="shared" si="609"/>
        <v>0</v>
      </c>
      <c r="J1352" s="951">
        <f t="shared" si="609"/>
        <v>0</v>
      </c>
      <c r="K1352" s="952">
        <f t="shared" si="609"/>
        <v>0</v>
      </c>
      <c r="L1352" s="953">
        <f t="shared" si="609"/>
        <v>0</v>
      </c>
      <c r="M1352" s="953">
        <f t="shared" si="609"/>
        <v>0</v>
      </c>
      <c r="N1352" s="954">
        <f t="shared" si="609"/>
        <v>0</v>
      </c>
      <c r="O1352" s="844"/>
      <c r="P1352" s="844"/>
      <c r="Q1352" s="844"/>
    </row>
    <row r="1353" spans="1:17" s="321" customFormat="1" ht="12.75">
      <c r="A1353" s="637"/>
      <c r="B1353" s="736"/>
      <c r="C1353" s="1060" t="s">
        <v>1265</v>
      </c>
      <c r="D1353" s="467">
        <v>178</v>
      </c>
      <c r="E1353" s="141" t="s">
        <v>1266</v>
      </c>
      <c r="F1353" s="655">
        <f aca="true" t="shared" si="610" ref="F1353:N1353">SUM(F1354:F1356)</f>
        <v>166</v>
      </c>
      <c r="G1353" s="951">
        <f t="shared" si="610"/>
        <v>1600</v>
      </c>
      <c r="H1353" s="951">
        <f t="shared" si="610"/>
        <v>1600</v>
      </c>
      <c r="I1353" s="951">
        <f t="shared" si="610"/>
        <v>0</v>
      </c>
      <c r="J1353" s="951">
        <f t="shared" si="610"/>
        <v>0</v>
      </c>
      <c r="K1353" s="952">
        <f t="shared" si="610"/>
        <v>0</v>
      </c>
      <c r="L1353" s="953">
        <f t="shared" si="610"/>
        <v>0</v>
      </c>
      <c r="M1353" s="953">
        <f t="shared" si="610"/>
        <v>0</v>
      </c>
      <c r="N1353" s="954">
        <f t="shared" si="610"/>
        <v>0</v>
      </c>
      <c r="O1353" s="844"/>
      <c r="P1353" s="844"/>
      <c r="Q1353" s="844"/>
    </row>
    <row r="1354" spans="1:17" s="321" customFormat="1" ht="12.75">
      <c r="A1354" s="637"/>
      <c r="B1354" s="736"/>
      <c r="C1354" s="1061" t="s">
        <v>1267</v>
      </c>
      <c r="D1354" s="467">
        <v>179</v>
      </c>
      <c r="E1354" s="155" t="s">
        <v>1268</v>
      </c>
      <c r="F1354" s="660">
        <f>F561</f>
        <v>147</v>
      </c>
      <c r="G1354" s="720">
        <f>SUM(H1354:K1354)</f>
        <v>1600</v>
      </c>
      <c r="H1354" s="720">
        <f aca="true" t="shared" si="611" ref="H1354:N1356">H561</f>
        <v>1600</v>
      </c>
      <c r="I1354" s="720">
        <f t="shared" si="611"/>
        <v>0</v>
      </c>
      <c r="J1354" s="720">
        <f t="shared" si="611"/>
        <v>0</v>
      </c>
      <c r="K1354" s="878">
        <f t="shared" si="611"/>
        <v>0</v>
      </c>
      <c r="L1354" s="879">
        <f t="shared" si="611"/>
        <v>0</v>
      </c>
      <c r="M1354" s="879">
        <f t="shared" si="611"/>
        <v>0</v>
      </c>
      <c r="N1354" s="880">
        <f t="shared" si="611"/>
        <v>0</v>
      </c>
      <c r="O1354" s="844"/>
      <c r="P1354" s="844"/>
      <c r="Q1354" s="844"/>
    </row>
    <row r="1355" spans="1:17" s="321" customFormat="1" ht="12.75">
      <c r="A1355" s="637"/>
      <c r="B1355" s="736"/>
      <c r="C1355" s="1078" t="s">
        <v>1269</v>
      </c>
      <c r="D1355" s="467">
        <v>180</v>
      </c>
      <c r="E1355" s="155" t="s">
        <v>1270</v>
      </c>
      <c r="F1355" s="660">
        <f>F562</f>
        <v>0</v>
      </c>
      <c r="G1355" s="720">
        <f>SUM(H1355:K1355)</f>
        <v>0</v>
      </c>
      <c r="H1355" s="720">
        <f t="shared" si="611"/>
        <v>0</v>
      </c>
      <c r="I1355" s="720">
        <f t="shared" si="611"/>
        <v>0</v>
      </c>
      <c r="J1355" s="720">
        <f t="shared" si="611"/>
        <v>0</v>
      </c>
      <c r="K1355" s="878">
        <f t="shared" si="611"/>
        <v>0</v>
      </c>
      <c r="L1355" s="879">
        <f t="shared" si="611"/>
        <v>0</v>
      </c>
      <c r="M1355" s="879">
        <f t="shared" si="611"/>
        <v>0</v>
      </c>
      <c r="N1355" s="880">
        <f t="shared" si="611"/>
        <v>0</v>
      </c>
      <c r="O1355" s="844"/>
      <c r="P1355" s="844"/>
      <c r="Q1355" s="844"/>
    </row>
    <row r="1356" spans="1:17" s="321" customFormat="1" ht="12.75">
      <c r="A1356" s="637"/>
      <c r="B1356" s="736"/>
      <c r="C1356" s="1078" t="s">
        <v>1271</v>
      </c>
      <c r="D1356" s="467">
        <v>181</v>
      </c>
      <c r="E1356" s="155" t="s">
        <v>1272</v>
      </c>
      <c r="F1356" s="660">
        <f>F563</f>
        <v>19</v>
      </c>
      <c r="G1356" s="720">
        <f>SUM(H1356:K1356)</f>
        <v>0</v>
      </c>
      <c r="H1356" s="720">
        <f t="shared" si="611"/>
        <v>0</v>
      </c>
      <c r="I1356" s="720">
        <f t="shared" si="611"/>
        <v>0</v>
      </c>
      <c r="J1356" s="720">
        <f t="shared" si="611"/>
        <v>0</v>
      </c>
      <c r="K1356" s="878">
        <f t="shared" si="611"/>
        <v>0</v>
      </c>
      <c r="L1356" s="879">
        <f t="shared" si="611"/>
        <v>0</v>
      </c>
      <c r="M1356" s="879">
        <f t="shared" si="611"/>
        <v>0</v>
      </c>
      <c r="N1356" s="880">
        <f t="shared" si="611"/>
        <v>0</v>
      </c>
      <c r="O1356" s="844"/>
      <c r="P1356" s="844"/>
      <c r="Q1356" s="844"/>
    </row>
    <row r="1357" spans="1:17" s="321" customFormat="1" ht="12.75">
      <c r="A1357" s="770" t="s">
        <v>1477</v>
      </c>
      <c r="B1357" s="785"/>
      <c r="C1357" s="826"/>
      <c r="D1357" s="467">
        <v>182</v>
      </c>
      <c r="E1357" s="214">
        <v>70</v>
      </c>
      <c r="F1357" s="640">
        <f aca="true" t="shared" si="612" ref="F1357:N1358">SUM(F1358)</f>
        <v>0</v>
      </c>
      <c r="G1357" s="951">
        <f t="shared" si="612"/>
        <v>5571</v>
      </c>
      <c r="H1357" s="951">
        <f t="shared" si="612"/>
        <v>5571</v>
      </c>
      <c r="I1357" s="951">
        <f t="shared" si="612"/>
        <v>0</v>
      </c>
      <c r="J1357" s="951">
        <f t="shared" si="612"/>
        <v>0</v>
      </c>
      <c r="K1357" s="952">
        <f t="shared" si="612"/>
        <v>0</v>
      </c>
      <c r="L1357" s="953">
        <f t="shared" si="612"/>
        <v>4515</v>
      </c>
      <c r="M1357" s="953">
        <f t="shared" si="612"/>
        <v>4720</v>
      </c>
      <c r="N1357" s="954">
        <f t="shared" si="612"/>
        <v>5095</v>
      </c>
      <c r="O1357" s="844"/>
      <c r="P1357" s="844"/>
      <c r="Q1357" s="844"/>
    </row>
    <row r="1358" spans="1:17" s="321" customFormat="1" ht="12.75">
      <c r="A1358" s="684" t="s">
        <v>1403</v>
      </c>
      <c r="B1358" s="736"/>
      <c r="C1358" s="785"/>
      <c r="D1358" s="467">
        <v>183</v>
      </c>
      <c r="E1358" s="214">
        <v>71</v>
      </c>
      <c r="F1358" s="640">
        <f t="shared" si="612"/>
        <v>0</v>
      </c>
      <c r="G1358" s="951">
        <f t="shared" si="612"/>
        <v>5571</v>
      </c>
      <c r="H1358" s="951">
        <f t="shared" si="612"/>
        <v>5571</v>
      </c>
      <c r="I1358" s="951">
        <f t="shared" si="612"/>
        <v>0</v>
      </c>
      <c r="J1358" s="951">
        <f t="shared" si="612"/>
        <v>0</v>
      </c>
      <c r="K1358" s="952">
        <f t="shared" si="612"/>
        <v>0</v>
      </c>
      <c r="L1358" s="953">
        <f t="shared" si="612"/>
        <v>4515</v>
      </c>
      <c r="M1358" s="953">
        <f t="shared" si="612"/>
        <v>4720</v>
      </c>
      <c r="N1358" s="954">
        <f t="shared" si="612"/>
        <v>5095</v>
      </c>
      <c r="O1358" s="844"/>
      <c r="P1358" s="844"/>
      <c r="Q1358" s="844"/>
    </row>
    <row r="1359" spans="1:17" s="321" customFormat="1" ht="12.75">
      <c r="A1359" s="214"/>
      <c r="B1359" s="736" t="s">
        <v>1253</v>
      </c>
      <c r="C1359" s="785"/>
      <c r="D1359" s="467">
        <v>184</v>
      </c>
      <c r="E1359" s="214" t="s">
        <v>1254</v>
      </c>
      <c r="F1359" s="640">
        <f aca="true" t="shared" si="613" ref="F1359:N1359">SUM(F1360:F1363)</f>
        <v>0</v>
      </c>
      <c r="G1359" s="951">
        <f t="shared" si="613"/>
        <v>5571</v>
      </c>
      <c r="H1359" s="951">
        <f t="shared" si="613"/>
        <v>5571</v>
      </c>
      <c r="I1359" s="951">
        <f t="shared" si="613"/>
        <v>0</v>
      </c>
      <c r="J1359" s="951">
        <f t="shared" si="613"/>
        <v>0</v>
      </c>
      <c r="K1359" s="952">
        <f t="shared" si="613"/>
        <v>0</v>
      </c>
      <c r="L1359" s="953">
        <f t="shared" si="613"/>
        <v>4515</v>
      </c>
      <c r="M1359" s="953">
        <f t="shared" si="613"/>
        <v>4720</v>
      </c>
      <c r="N1359" s="954">
        <f t="shared" si="613"/>
        <v>5095</v>
      </c>
      <c r="O1359" s="844"/>
      <c r="P1359" s="844"/>
      <c r="Q1359" s="844"/>
    </row>
    <row r="1360" spans="1:17" s="321" customFormat="1" ht="12.75">
      <c r="A1360" s="148"/>
      <c r="B1360" s="736"/>
      <c r="C1360" s="164" t="s">
        <v>1255</v>
      </c>
      <c r="D1360" s="467">
        <v>185</v>
      </c>
      <c r="E1360" s="165" t="s">
        <v>1256</v>
      </c>
      <c r="F1360" s="722">
        <f>F573</f>
        <v>0</v>
      </c>
      <c r="G1360" s="720">
        <f>SUM(H1360:K1360)</f>
        <v>0</v>
      </c>
      <c r="H1360" s="720">
        <f aca="true" t="shared" si="614" ref="H1360:N1363">H573</f>
        <v>0</v>
      </c>
      <c r="I1360" s="720">
        <f t="shared" si="614"/>
        <v>0</v>
      </c>
      <c r="J1360" s="720">
        <f t="shared" si="614"/>
        <v>0</v>
      </c>
      <c r="K1360" s="878">
        <f t="shared" si="614"/>
        <v>0</v>
      </c>
      <c r="L1360" s="879">
        <f t="shared" si="614"/>
        <v>0</v>
      </c>
      <c r="M1360" s="879">
        <f t="shared" si="614"/>
        <v>0</v>
      </c>
      <c r="N1360" s="880">
        <f t="shared" si="614"/>
        <v>0</v>
      </c>
      <c r="O1360" s="844"/>
      <c r="P1360" s="844"/>
      <c r="Q1360" s="844"/>
    </row>
    <row r="1361" spans="1:17" s="321" customFormat="1" ht="12.75">
      <c r="A1361" s="148"/>
      <c r="B1361" s="736"/>
      <c r="C1361" s="709" t="s">
        <v>1257</v>
      </c>
      <c r="D1361" s="467">
        <v>186</v>
      </c>
      <c r="E1361" s="165" t="s">
        <v>1258</v>
      </c>
      <c r="F1361" s="722">
        <f>F574</f>
        <v>0</v>
      </c>
      <c r="G1361" s="720">
        <f>SUM(H1361:K1361)</f>
        <v>0</v>
      </c>
      <c r="H1361" s="720">
        <f t="shared" si="614"/>
        <v>0</v>
      </c>
      <c r="I1361" s="720">
        <f t="shared" si="614"/>
        <v>0</v>
      </c>
      <c r="J1361" s="720">
        <f t="shared" si="614"/>
        <v>0</v>
      </c>
      <c r="K1361" s="878">
        <f t="shared" si="614"/>
        <v>0</v>
      </c>
      <c r="L1361" s="879">
        <f t="shared" si="614"/>
        <v>0</v>
      </c>
      <c r="M1361" s="879">
        <f t="shared" si="614"/>
        <v>0</v>
      </c>
      <c r="N1361" s="880">
        <f t="shared" si="614"/>
        <v>0</v>
      </c>
      <c r="O1361" s="844"/>
      <c r="P1361" s="844"/>
      <c r="Q1361" s="844"/>
    </row>
    <row r="1362" spans="1:17" s="321" customFormat="1" ht="12.75">
      <c r="A1362" s="148"/>
      <c r="B1362" s="736"/>
      <c r="C1362" s="165" t="s">
        <v>1259</v>
      </c>
      <c r="D1362" s="467">
        <v>187</v>
      </c>
      <c r="E1362" s="165" t="s">
        <v>1260</v>
      </c>
      <c r="F1362" s="722">
        <f>F575</f>
        <v>0</v>
      </c>
      <c r="G1362" s="720">
        <f>SUM(H1362:K1362)</f>
        <v>0</v>
      </c>
      <c r="H1362" s="720">
        <f t="shared" si="614"/>
        <v>0</v>
      </c>
      <c r="I1362" s="720">
        <f t="shared" si="614"/>
        <v>0</v>
      </c>
      <c r="J1362" s="720">
        <f t="shared" si="614"/>
        <v>0</v>
      </c>
      <c r="K1362" s="878">
        <f t="shared" si="614"/>
        <v>0</v>
      </c>
      <c r="L1362" s="879">
        <f t="shared" si="614"/>
        <v>0</v>
      </c>
      <c r="M1362" s="879">
        <f t="shared" si="614"/>
        <v>0</v>
      </c>
      <c r="N1362" s="880">
        <f t="shared" si="614"/>
        <v>0</v>
      </c>
      <c r="O1362" s="844"/>
      <c r="P1362" s="844"/>
      <c r="Q1362" s="844"/>
    </row>
    <row r="1363" spans="1:17" s="321" customFormat="1" ht="12.75">
      <c r="A1363" s="148"/>
      <c r="B1363" s="736"/>
      <c r="C1363" s="165" t="s">
        <v>1261</v>
      </c>
      <c r="D1363" s="467">
        <v>188</v>
      </c>
      <c r="E1363" s="165" t="s">
        <v>1262</v>
      </c>
      <c r="F1363" s="722">
        <f>F576</f>
        <v>0</v>
      </c>
      <c r="G1363" s="720">
        <f>SUM(H1363:K1363)</f>
        <v>5571</v>
      </c>
      <c r="H1363" s="720">
        <f t="shared" si="614"/>
        <v>5571</v>
      </c>
      <c r="I1363" s="720">
        <f t="shared" si="614"/>
        <v>0</v>
      </c>
      <c r="J1363" s="720">
        <f t="shared" si="614"/>
        <v>0</v>
      </c>
      <c r="K1363" s="878">
        <f t="shared" si="614"/>
        <v>0</v>
      </c>
      <c r="L1363" s="879">
        <f t="shared" si="614"/>
        <v>4515</v>
      </c>
      <c r="M1363" s="879">
        <f t="shared" si="614"/>
        <v>4720</v>
      </c>
      <c r="N1363" s="880">
        <f t="shared" si="614"/>
        <v>5095</v>
      </c>
      <c r="O1363" s="844"/>
      <c r="P1363" s="844"/>
      <c r="Q1363" s="844"/>
    </row>
    <row r="1364" spans="1:17" s="321" customFormat="1" ht="12.75">
      <c r="A1364" s="141" t="s">
        <v>655</v>
      </c>
      <c r="B1364" s="1079"/>
      <c r="C1364" s="1078"/>
      <c r="D1364" s="467">
        <v>189</v>
      </c>
      <c r="E1364" s="1064">
        <v>81</v>
      </c>
      <c r="F1364" s="1065">
        <f aca="true" t="shared" si="615" ref="F1364:N1364">SUM(F1365)</f>
        <v>0</v>
      </c>
      <c r="G1364" s="1065">
        <f t="shared" si="615"/>
        <v>0</v>
      </c>
      <c r="H1364" s="1065">
        <f t="shared" si="615"/>
        <v>0</v>
      </c>
      <c r="I1364" s="1065">
        <f t="shared" si="615"/>
        <v>0</v>
      </c>
      <c r="J1364" s="1065">
        <f t="shared" si="615"/>
        <v>0</v>
      </c>
      <c r="K1364" s="1080">
        <f t="shared" si="615"/>
        <v>0</v>
      </c>
      <c r="L1364" s="1081">
        <f t="shared" si="615"/>
        <v>0</v>
      </c>
      <c r="M1364" s="1081">
        <f t="shared" si="615"/>
        <v>92</v>
      </c>
      <c r="N1364" s="1082">
        <f t="shared" si="615"/>
        <v>549</v>
      </c>
      <c r="O1364" s="844"/>
      <c r="P1364" s="844"/>
      <c r="Q1364" s="844"/>
    </row>
    <row r="1365" spans="1:17" s="321" customFormat="1" ht="12.75">
      <c r="A1365" s="1083"/>
      <c r="B1365" s="145" t="s">
        <v>257</v>
      </c>
      <c r="C1365" s="1078"/>
      <c r="D1365" s="467">
        <v>190</v>
      </c>
      <c r="E1365" s="1064" t="s">
        <v>258</v>
      </c>
      <c r="F1365" s="722">
        <f>F582</f>
        <v>0</v>
      </c>
      <c r="G1365" s="720">
        <f>SUM(H1365:K1365)</f>
        <v>0</v>
      </c>
      <c r="H1365" s="720">
        <f aca="true" t="shared" si="616" ref="H1365:N1365">H582</f>
        <v>0</v>
      </c>
      <c r="I1365" s="720">
        <f t="shared" si="616"/>
        <v>0</v>
      </c>
      <c r="J1365" s="720">
        <f t="shared" si="616"/>
        <v>0</v>
      </c>
      <c r="K1365" s="878">
        <f t="shared" si="616"/>
        <v>0</v>
      </c>
      <c r="L1365" s="879">
        <f t="shared" si="616"/>
        <v>0</v>
      </c>
      <c r="M1365" s="879">
        <f t="shared" si="616"/>
        <v>92</v>
      </c>
      <c r="N1365" s="880">
        <f t="shared" si="616"/>
        <v>549</v>
      </c>
      <c r="O1365" s="844"/>
      <c r="P1365" s="844"/>
      <c r="Q1365" s="844"/>
    </row>
    <row r="1366" spans="1:17" s="321" customFormat="1" ht="12.75">
      <c r="A1366" s="1066" t="s">
        <v>259</v>
      </c>
      <c r="B1366" s="1067"/>
      <c r="C1366" s="1068"/>
      <c r="D1366" s="467">
        <v>191</v>
      </c>
      <c r="E1366" s="1064">
        <v>84</v>
      </c>
      <c r="F1366" s="1065">
        <f aca="true" t="shared" si="617" ref="F1366:N1366">F1367</f>
        <v>0</v>
      </c>
      <c r="G1366" s="1065">
        <f t="shared" si="617"/>
        <v>0</v>
      </c>
      <c r="H1366" s="1065">
        <f t="shared" si="617"/>
        <v>0</v>
      </c>
      <c r="I1366" s="1065">
        <f t="shared" si="617"/>
        <v>0</v>
      </c>
      <c r="J1366" s="1065">
        <f t="shared" si="617"/>
        <v>0</v>
      </c>
      <c r="K1366" s="1080">
        <f t="shared" si="617"/>
        <v>0</v>
      </c>
      <c r="L1366" s="1081">
        <f t="shared" si="617"/>
        <v>0</v>
      </c>
      <c r="M1366" s="1081">
        <f t="shared" si="617"/>
        <v>0</v>
      </c>
      <c r="N1366" s="1082">
        <f t="shared" si="617"/>
        <v>0</v>
      </c>
      <c r="O1366" s="844"/>
      <c r="P1366" s="844"/>
      <c r="Q1366" s="844"/>
    </row>
    <row r="1367" spans="1:17" s="321" customFormat="1" ht="12.75">
      <c r="A1367" s="1069"/>
      <c r="B1367" s="1070" t="s">
        <v>260</v>
      </c>
      <c r="C1367" s="701"/>
      <c r="D1367" s="467">
        <v>192</v>
      </c>
      <c r="E1367" s="165" t="s">
        <v>261</v>
      </c>
      <c r="F1367" s="722">
        <f aca="true" t="shared" si="618" ref="F1367:N1367">SUM(F1368:F1369)</f>
        <v>0</v>
      </c>
      <c r="G1367" s="722">
        <f t="shared" si="618"/>
        <v>0</v>
      </c>
      <c r="H1367" s="722">
        <f t="shared" si="618"/>
        <v>0</v>
      </c>
      <c r="I1367" s="722">
        <f t="shared" si="618"/>
        <v>0</v>
      </c>
      <c r="J1367" s="722">
        <f t="shared" si="618"/>
        <v>0</v>
      </c>
      <c r="K1367" s="1084">
        <f t="shared" si="618"/>
        <v>0</v>
      </c>
      <c r="L1367" s="1085">
        <f t="shared" si="618"/>
        <v>0</v>
      </c>
      <c r="M1367" s="1085">
        <f t="shared" si="618"/>
        <v>0</v>
      </c>
      <c r="N1367" s="1086">
        <f t="shared" si="618"/>
        <v>0</v>
      </c>
      <c r="O1367" s="844"/>
      <c r="P1367" s="844"/>
      <c r="Q1367" s="844"/>
    </row>
    <row r="1368" spans="1:17" s="321" customFormat="1" ht="12.75">
      <c r="A1368" s="1069"/>
      <c r="B1368" s="1070"/>
      <c r="C1368" s="775" t="s">
        <v>262</v>
      </c>
      <c r="D1368" s="467">
        <v>193</v>
      </c>
      <c r="E1368" s="148" t="s">
        <v>263</v>
      </c>
      <c r="F1368" s="722"/>
      <c r="G1368" s="720">
        <f>SUM(H1368:K1368)</f>
        <v>0</v>
      </c>
      <c r="H1368" s="720"/>
      <c r="I1368" s="720"/>
      <c r="J1368" s="720"/>
      <c r="K1368" s="878"/>
      <c r="L1368" s="879"/>
      <c r="M1368" s="879"/>
      <c r="N1368" s="880"/>
      <c r="O1368" s="844"/>
      <c r="P1368" s="844"/>
      <c r="Q1368" s="844"/>
    </row>
    <row r="1369" spans="1:17" s="321" customFormat="1" ht="12.75">
      <c r="A1369" s="1069"/>
      <c r="B1369" s="1070"/>
      <c r="C1369" s="775" t="s">
        <v>264</v>
      </c>
      <c r="D1369" s="467">
        <v>194</v>
      </c>
      <c r="E1369" s="148" t="s">
        <v>265</v>
      </c>
      <c r="F1369" s="722">
        <f>F586</f>
        <v>0</v>
      </c>
      <c r="G1369" s="720">
        <f>SUM(H1369:K1369)</f>
        <v>0</v>
      </c>
      <c r="H1369" s="720">
        <f aca="true" t="shared" si="619" ref="H1369:N1369">H586</f>
        <v>0</v>
      </c>
      <c r="I1369" s="720">
        <f t="shared" si="619"/>
        <v>0</v>
      </c>
      <c r="J1369" s="720">
        <f t="shared" si="619"/>
        <v>0</v>
      </c>
      <c r="K1369" s="878">
        <f t="shared" si="619"/>
        <v>0</v>
      </c>
      <c r="L1369" s="879">
        <f t="shared" si="619"/>
        <v>0</v>
      </c>
      <c r="M1369" s="879">
        <f t="shared" si="619"/>
        <v>0</v>
      </c>
      <c r="N1369" s="880">
        <f t="shared" si="619"/>
        <v>0</v>
      </c>
      <c r="O1369" s="844"/>
      <c r="P1369" s="844"/>
      <c r="Q1369" s="844"/>
    </row>
    <row r="1370" spans="1:17" s="321" customFormat="1" ht="12.75">
      <c r="A1370" s="803" t="s">
        <v>579</v>
      </c>
      <c r="B1370" s="803"/>
      <c r="C1370" s="803"/>
      <c r="D1370" s="467">
        <v>195</v>
      </c>
      <c r="E1370" s="862" t="s">
        <v>390</v>
      </c>
      <c r="F1370" s="863">
        <f aca="true" t="shared" si="620" ref="F1370:N1370">SUM(F1371,F1380,F1388)</f>
        <v>0</v>
      </c>
      <c r="G1370" s="864">
        <f t="shared" si="620"/>
        <v>0</v>
      </c>
      <c r="H1370" s="864">
        <f t="shared" si="620"/>
        <v>0</v>
      </c>
      <c r="I1370" s="864">
        <f t="shared" si="620"/>
        <v>0</v>
      </c>
      <c r="J1370" s="864">
        <f t="shared" si="620"/>
        <v>0</v>
      </c>
      <c r="K1370" s="865">
        <f t="shared" si="620"/>
        <v>0</v>
      </c>
      <c r="L1370" s="866">
        <f t="shared" si="620"/>
        <v>0</v>
      </c>
      <c r="M1370" s="866">
        <f t="shared" si="620"/>
        <v>0</v>
      </c>
      <c r="N1370" s="867">
        <f t="shared" si="620"/>
        <v>0</v>
      </c>
      <c r="O1370" s="844"/>
      <c r="P1370" s="844"/>
      <c r="Q1370" s="844"/>
    </row>
    <row r="1371" spans="1:17" s="321" customFormat="1" ht="12.75">
      <c r="A1371" s="1087"/>
      <c r="B1371" s="736" t="s">
        <v>199</v>
      </c>
      <c r="C1371" s="164"/>
      <c r="D1371" s="467">
        <v>196</v>
      </c>
      <c r="E1371" s="816">
        <v>56</v>
      </c>
      <c r="F1371" s="817">
        <f aca="true" t="shared" si="621" ref="F1371:N1371">SUM(F1372,F1376)</f>
        <v>0</v>
      </c>
      <c r="G1371" s="951">
        <f t="shared" si="621"/>
        <v>0</v>
      </c>
      <c r="H1371" s="951">
        <f t="shared" si="621"/>
        <v>0</v>
      </c>
      <c r="I1371" s="951">
        <f t="shared" si="621"/>
        <v>0</v>
      </c>
      <c r="J1371" s="951">
        <f t="shared" si="621"/>
        <v>0</v>
      </c>
      <c r="K1371" s="952">
        <f t="shared" si="621"/>
        <v>0</v>
      </c>
      <c r="L1371" s="953">
        <f t="shared" si="621"/>
        <v>0</v>
      </c>
      <c r="M1371" s="953">
        <f t="shared" si="621"/>
        <v>0</v>
      </c>
      <c r="N1371" s="954">
        <f t="shared" si="621"/>
        <v>0</v>
      </c>
      <c r="O1371" s="844"/>
      <c r="P1371" s="844"/>
      <c r="Q1371" s="844"/>
    </row>
    <row r="1372" spans="1:17" s="321" customFormat="1" ht="12.75">
      <c r="A1372" s="1087"/>
      <c r="B1372" s="736"/>
      <c r="C1372" s="1060" t="s">
        <v>1265</v>
      </c>
      <c r="D1372" s="467">
        <v>197</v>
      </c>
      <c r="E1372" s="141" t="s">
        <v>1266</v>
      </c>
      <c r="F1372" s="655">
        <f aca="true" t="shared" si="622" ref="F1372:N1372">SUM(F1373:F1375)</f>
        <v>0</v>
      </c>
      <c r="G1372" s="951">
        <f t="shared" si="622"/>
        <v>0</v>
      </c>
      <c r="H1372" s="951">
        <f t="shared" si="622"/>
        <v>0</v>
      </c>
      <c r="I1372" s="951">
        <f t="shared" si="622"/>
        <v>0</v>
      </c>
      <c r="J1372" s="951">
        <f t="shared" si="622"/>
        <v>0</v>
      </c>
      <c r="K1372" s="952">
        <f t="shared" si="622"/>
        <v>0</v>
      </c>
      <c r="L1372" s="953">
        <f t="shared" si="622"/>
        <v>0</v>
      </c>
      <c r="M1372" s="953">
        <f t="shared" si="622"/>
        <v>0</v>
      </c>
      <c r="N1372" s="954">
        <f t="shared" si="622"/>
        <v>0</v>
      </c>
      <c r="O1372" s="844"/>
      <c r="P1372" s="844"/>
      <c r="Q1372" s="844"/>
    </row>
    <row r="1373" spans="1:17" s="321" customFormat="1" ht="12.75">
      <c r="A1373" s="1087"/>
      <c r="B1373" s="736"/>
      <c r="C1373" s="1061" t="s">
        <v>1267</v>
      </c>
      <c r="D1373" s="467">
        <v>198</v>
      </c>
      <c r="E1373" s="155" t="s">
        <v>1268</v>
      </c>
      <c r="F1373" s="660">
        <f>F619</f>
        <v>0</v>
      </c>
      <c r="G1373" s="720">
        <f>SUM(H1373:K1373)</f>
        <v>0</v>
      </c>
      <c r="H1373" s="720">
        <f aca="true" t="shared" si="623" ref="H1373:N1375">H619</f>
        <v>0</v>
      </c>
      <c r="I1373" s="720">
        <f t="shared" si="623"/>
        <v>0</v>
      </c>
      <c r="J1373" s="720">
        <f t="shared" si="623"/>
        <v>0</v>
      </c>
      <c r="K1373" s="878">
        <f t="shared" si="623"/>
        <v>0</v>
      </c>
      <c r="L1373" s="879">
        <f t="shared" si="623"/>
        <v>0</v>
      </c>
      <c r="M1373" s="879">
        <f t="shared" si="623"/>
        <v>0</v>
      </c>
      <c r="N1373" s="880">
        <f t="shared" si="623"/>
        <v>0</v>
      </c>
      <c r="O1373" s="844"/>
      <c r="P1373" s="844"/>
      <c r="Q1373" s="844"/>
    </row>
    <row r="1374" spans="1:17" s="321" customFormat="1" ht="12.75">
      <c r="A1374" s="1087"/>
      <c r="B1374" s="736"/>
      <c r="C1374" s="1078" t="s">
        <v>1269</v>
      </c>
      <c r="D1374" s="467">
        <v>199</v>
      </c>
      <c r="E1374" s="155" t="s">
        <v>1270</v>
      </c>
      <c r="F1374" s="660">
        <f>F620</f>
        <v>0</v>
      </c>
      <c r="G1374" s="720">
        <f>SUM(H1374:K1374)</f>
        <v>0</v>
      </c>
      <c r="H1374" s="720">
        <f t="shared" si="623"/>
        <v>0</v>
      </c>
      <c r="I1374" s="720">
        <f t="shared" si="623"/>
        <v>0</v>
      </c>
      <c r="J1374" s="720">
        <f t="shared" si="623"/>
        <v>0</v>
      </c>
      <c r="K1374" s="878">
        <f t="shared" si="623"/>
        <v>0</v>
      </c>
      <c r="L1374" s="879">
        <f t="shared" si="623"/>
        <v>0</v>
      </c>
      <c r="M1374" s="879">
        <f t="shared" si="623"/>
        <v>0</v>
      </c>
      <c r="N1374" s="880">
        <f t="shared" si="623"/>
        <v>0</v>
      </c>
      <c r="O1374" s="844"/>
      <c r="P1374" s="844"/>
      <c r="Q1374" s="844"/>
    </row>
    <row r="1375" spans="1:17" s="321" customFormat="1" ht="12.75">
      <c r="A1375" s="1087"/>
      <c r="B1375" s="736"/>
      <c r="C1375" s="1078" t="s">
        <v>1271</v>
      </c>
      <c r="D1375" s="467">
        <v>200</v>
      </c>
      <c r="E1375" s="155" t="s">
        <v>1272</v>
      </c>
      <c r="F1375" s="660">
        <f>F621</f>
        <v>0</v>
      </c>
      <c r="G1375" s="720">
        <f>SUM(H1375:K1375)</f>
        <v>0</v>
      </c>
      <c r="H1375" s="720">
        <f t="shared" si="623"/>
        <v>0</v>
      </c>
      <c r="I1375" s="720">
        <f t="shared" si="623"/>
        <v>0</v>
      </c>
      <c r="J1375" s="720">
        <f t="shared" si="623"/>
        <v>0</v>
      </c>
      <c r="K1375" s="878">
        <f t="shared" si="623"/>
        <v>0</v>
      </c>
      <c r="L1375" s="879">
        <f t="shared" si="623"/>
        <v>0</v>
      </c>
      <c r="M1375" s="879">
        <f t="shared" si="623"/>
        <v>0</v>
      </c>
      <c r="N1375" s="880">
        <f t="shared" si="623"/>
        <v>0</v>
      </c>
      <c r="O1375" s="844"/>
      <c r="P1375" s="844"/>
      <c r="Q1375" s="844"/>
    </row>
    <row r="1376" spans="1:17" s="321" customFormat="1" ht="12.75">
      <c r="A1376" s="1087"/>
      <c r="B1376" s="736"/>
      <c r="C1376" s="760" t="s">
        <v>200</v>
      </c>
      <c r="D1376" s="467">
        <v>201</v>
      </c>
      <c r="E1376" s="1074" t="s">
        <v>201</v>
      </c>
      <c r="F1376" s="1075">
        <f aca="true" t="shared" si="624" ref="F1376:N1376">SUM(F1377:F1379)</f>
        <v>0</v>
      </c>
      <c r="G1376" s="951">
        <f t="shared" si="624"/>
        <v>0</v>
      </c>
      <c r="H1376" s="951">
        <f t="shared" si="624"/>
        <v>0</v>
      </c>
      <c r="I1376" s="951">
        <f t="shared" si="624"/>
        <v>0</v>
      </c>
      <c r="J1376" s="951">
        <f t="shared" si="624"/>
        <v>0</v>
      </c>
      <c r="K1376" s="952">
        <f t="shared" si="624"/>
        <v>0</v>
      </c>
      <c r="L1376" s="953">
        <f t="shared" si="624"/>
        <v>0</v>
      </c>
      <c r="M1376" s="953">
        <f t="shared" si="624"/>
        <v>0</v>
      </c>
      <c r="N1376" s="954">
        <f t="shared" si="624"/>
        <v>0</v>
      </c>
      <c r="O1376" s="844"/>
      <c r="P1376" s="844"/>
      <c r="Q1376" s="844"/>
    </row>
    <row r="1377" spans="1:17" s="321" customFormat="1" ht="12.75">
      <c r="A1377" s="1087"/>
      <c r="B1377" s="736"/>
      <c r="C1377" s="1061" t="s">
        <v>1267</v>
      </c>
      <c r="D1377" s="467">
        <v>202</v>
      </c>
      <c r="E1377" s="1076" t="s">
        <v>202</v>
      </c>
      <c r="F1377" s="1077">
        <f>F623</f>
        <v>0</v>
      </c>
      <c r="G1377" s="720">
        <f>SUM(H1377:K1377)</f>
        <v>0</v>
      </c>
      <c r="H1377" s="720">
        <f aca="true" t="shared" si="625" ref="H1377:N1379">H623</f>
        <v>0</v>
      </c>
      <c r="I1377" s="720">
        <f t="shared" si="625"/>
        <v>0</v>
      </c>
      <c r="J1377" s="720">
        <f t="shared" si="625"/>
        <v>0</v>
      </c>
      <c r="K1377" s="878">
        <f t="shared" si="625"/>
        <v>0</v>
      </c>
      <c r="L1377" s="879">
        <f t="shared" si="625"/>
        <v>0</v>
      </c>
      <c r="M1377" s="879">
        <f t="shared" si="625"/>
        <v>0</v>
      </c>
      <c r="N1377" s="880">
        <f t="shared" si="625"/>
        <v>0</v>
      </c>
      <c r="O1377" s="844"/>
      <c r="P1377" s="844"/>
      <c r="Q1377" s="844"/>
    </row>
    <row r="1378" spans="1:17" s="321" customFormat="1" ht="12.75">
      <c r="A1378" s="1087"/>
      <c r="B1378" s="736"/>
      <c r="C1378" s="1062" t="s">
        <v>1269</v>
      </c>
      <c r="D1378" s="467">
        <v>203</v>
      </c>
      <c r="E1378" s="1076" t="s">
        <v>203</v>
      </c>
      <c r="F1378" s="1077">
        <f>F624</f>
        <v>0</v>
      </c>
      <c r="G1378" s="720">
        <f>SUM(H1378:K1378)</f>
        <v>0</v>
      </c>
      <c r="H1378" s="720">
        <f t="shared" si="625"/>
        <v>0</v>
      </c>
      <c r="I1378" s="720">
        <f t="shared" si="625"/>
        <v>0</v>
      </c>
      <c r="J1378" s="720">
        <f t="shared" si="625"/>
        <v>0</v>
      </c>
      <c r="K1378" s="878">
        <f t="shared" si="625"/>
        <v>0</v>
      </c>
      <c r="L1378" s="879">
        <f t="shared" si="625"/>
        <v>0</v>
      </c>
      <c r="M1378" s="879">
        <f t="shared" si="625"/>
        <v>0</v>
      </c>
      <c r="N1378" s="880">
        <f t="shared" si="625"/>
        <v>0</v>
      </c>
      <c r="O1378" s="844"/>
      <c r="P1378" s="844"/>
      <c r="Q1378" s="844"/>
    </row>
    <row r="1379" spans="1:17" s="321" customFormat="1" ht="12.75">
      <c r="A1379" s="1087"/>
      <c r="B1379" s="736"/>
      <c r="C1379" s="1062" t="s">
        <v>1271</v>
      </c>
      <c r="D1379" s="467">
        <v>204</v>
      </c>
      <c r="E1379" s="1076" t="s">
        <v>204</v>
      </c>
      <c r="F1379" s="1077">
        <f>F625</f>
        <v>0</v>
      </c>
      <c r="G1379" s="720">
        <f>SUM(H1379:K1379)</f>
        <v>0</v>
      </c>
      <c r="H1379" s="720">
        <f t="shared" si="625"/>
        <v>0</v>
      </c>
      <c r="I1379" s="720">
        <f t="shared" si="625"/>
        <v>0</v>
      </c>
      <c r="J1379" s="720">
        <f t="shared" si="625"/>
        <v>0</v>
      </c>
      <c r="K1379" s="878">
        <f t="shared" si="625"/>
        <v>0</v>
      </c>
      <c r="L1379" s="879">
        <f t="shared" si="625"/>
        <v>0</v>
      </c>
      <c r="M1379" s="879">
        <f t="shared" si="625"/>
        <v>0</v>
      </c>
      <c r="N1379" s="880">
        <f t="shared" si="625"/>
        <v>0</v>
      </c>
      <c r="O1379" s="844"/>
      <c r="P1379" s="844"/>
      <c r="Q1379" s="844"/>
    </row>
    <row r="1380" spans="1:17" s="321" customFormat="1" ht="12.75">
      <c r="A1380" s="770" t="s">
        <v>1477</v>
      </c>
      <c r="B1380" s="785"/>
      <c r="C1380" s="826"/>
      <c r="D1380" s="467">
        <v>205</v>
      </c>
      <c r="E1380" s="214">
        <v>70</v>
      </c>
      <c r="F1380" s="640">
        <f aca="true" t="shared" si="626" ref="F1380:N1380">SUM(F1381)</f>
        <v>0</v>
      </c>
      <c r="G1380" s="951">
        <f t="shared" si="626"/>
        <v>0</v>
      </c>
      <c r="H1380" s="951">
        <f t="shared" si="626"/>
        <v>0</v>
      </c>
      <c r="I1380" s="951">
        <f t="shared" si="626"/>
        <v>0</v>
      </c>
      <c r="J1380" s="951">
        <f t="shared" si="626"/>
        <v>0</v>
      </c>
      <c r="K1380" s="952">
        <f t="shared" si="626"/>
        <v>0</v>
      </c>
      <c r="L1380" s="953">
        <f t="shared" si="626"/>
        <v>0</v>
      </c>
      <c r="M1380" s="953">
        <f t="shared" si="626"/>
        <v>0</v>
      </c>
      <c r="N1380" s="954">
        <f t="shared" si="626"/>
        <v>0</v>
      </c>
      <c r="O1380" s="844"/>
      <c r="P1380" s="844"/>
      <c r="Q1380" s="844"/>
    </row>
    <row r="1381" spans="1:17" s="321" customFormat="1" ht="12.75">
      <c r="A1381" s="684" t="s">
        <v>1403</v>
      </c>
      <c r="B1381" s="736"/>
      <c r="C1381" s="785"/>
      <c r="D1381" s="467">
        <v>206</v>
      </c>
      <c r="E1381" s="214">
        <v>71</v>
      </c>
      <c r="F1381" s="640">
        <f aca="true" t="shared" si="627" ref="F1381:N1381">SUM(F1382,F1387)</f>
        <v>0</v>
      </c>
      <c r="G1381" s="640">
        <f t="shared" si="627"/>
        <v>0</v>
      </c>
      <c r="H1381" s="640">
        <f t="shared" si="627"/>
        <v>0</v>
      </c>
      <c r="I1381" s="640">
        <f t="shared" si="627"/>
        <v>0</v>
      </c>
      <c r="J1381" s="640">
        <f t="shared" si="627"/>
        <v>0</v>
      </c>
      <c r="K1381" s="640">
        <f t="shared" si="627"/>
        <v>0</v>
      </c>
      <c r="L1381" s="641">
        <f t="shared" si="627"/>
        <v>0</v>
      </c>
      <c r="M1381" s="641">
        <f t="shared" si="627"/>
        <v>0</v>
      </c>
      <c r="N1381" s="641">
        <f t="shared" si="627"/>
        <v>0</v>
      </c>
      <c r="O1381" s="844"/>
      <c r="P1381" s="844"/>
      <c r="Q1381" s="844"/>
    </row>
    <row r="1382" spans="1:17" s="321" customFormat="1" ht="12.75">
      <c r="A1382" s="214"/>
      <c r="B1382" s="736" t="s">
        <v>1253</v>
      </c>
      <c r="C1382" s="785"/>
      <c r="D1382" s="467">
        <v>207</v>
      </c>
      <c r="E1382" s="214" t="s">
        <v>1254</v>
      </c>
      <c r="F1382" s="640">
        <f aca="true" t="shared" si="628" ref="F1382:N1382">SUM(F1383:F1386)</f>
        <v>0</v>
      </c>
      <c r="G1382" s="951">
        <f t="shared" si="628"/>
        <v>0</v>
      </c>
      <c r="H1382" s="951">
        <f t="shared" si="628"/>
        <v>0</v>
      </c>
      <c r="I1382" s="951">
        <f t="shared" si="628"/>
        <v>0</v>
      </c>
      <c r="J1382" s="951">
        <f t="shared" si="628"/>
        <v>0</v>
      </c>
      <c r="K1382" s="952">
        <f t="shared" si="628"/>
        <v>0</v>
      </c>
      <c r="L1382" s="953">
        <f t="shared" si="628"/>
        <v>0</v>
      </c>
      <c r="M1382" s="953">
        <f t="shared" si="628"/>
        <v>0</v>
      </c>
      <c r="N1382" s="954">
        <f t="shared" si="628"/>
        <v>0</v>
      </c>
      <c r="O1382" s="844"/>
      <c r="P1382" s="844"/>
      <c r="Q1382" s="844"/>
    </row>
    <row r="1383" spans="1:17" s="321" customFormat="1" ht="12.75">
      <c r="A1383" s="148"/>
      <c r="B1383" s="736"/>
      <c r="C1383" s="164" t="s">
        <v>1255</v>
      </c>
      <c r="D1383" s="467">
        <v>208</v>
      </c>
      <c r="E1383" s="165" t="s">
        <v>1256</v>
      </c>
      <c r="F1383" s="722">
        <f>F637</f>
        <v>0</v>
      </c>
      <c r="G1383" s="720">
        <f>SUM(H1383:K1383)</f>
        <v>0</v>
      </c>
      <c r="H1383" s="720">
        <f aca="true" t="shared" si="629" ref="H1383:N1387">H637</f>
        <v>0</v>
      </c>
      <c r="I1383" s="720">
        <f t="shared" si="629"/>
        <v>0</v>
      </c>
      <c r="J1383" s="720">
        <f t="shared" si="629"/>
        <v>0</v>
      </c>
      <c r="K1383" s="878">
        <f t="shared" si="629"/>
        <v>0</v>
      </c>
      <c r="L1383" s="879">
        <f t="shared" si="629"/>
        <v>0</v>
      </c>
      <c r="M1383" s="879">
        <f t="shared" si="629"/>
        <v>0</v>
      </c>
      <c r="N1383" s="880">
        <f t="shared" si="629"/>
        <v>0</v>
      </c>
      <c r="O1383" s="844"/>
      <c r="P1383" s="844"/>
      <c r="Q1383" s="844"/>
    </row>
    <row r="1384" spans="1:17" s="321" customFormat="1" ht="12.75">
      <c r="A1384" s="148"/>
      <c r="B1384" s="736"/>
      <c r="C1384" s="709" t="s">
        <v>1257</v>
      </c>
      <c r="D1384" s="467">
        <v>209</v>
      </c>
      <c r="E1384" s="165" t="s">
        <v>1258</v>
      </c>
      <c r="F1384" s="722">
        <f>F638</f>
        <v>0</v>
      </c>
      <c r="G1384" s="720">
        <f>SUM(H1384:K1384)</f>
        <v>0</v>
      </c>
      <c r="H1384" s="720">
        <f t="shared" si="629"/>
        <v>0</v>
      </c>
      <c r="I1384" s="720">
        <f t="shared" si="629"/>
        <v>0</v>
      </c>
      <c r="J1384" s="720">
        <f t="shared" si="629"/>
        <v>0</v>
      </c>
      <c r="K1384" s="878">
        <f t="shared" si="629"/>
        <v>0</v>
      </c>
      <c r="L1384" s="879">
        <f t="shared" si="629"/>
        <v>0</v>
      </c>
      <c r="M1384" s="879">
        <f t="shared" si="629"/>
        <v>0</v>
      </c>
      <c r="N1384" s="880">
        <f t="shared" si="629"/>
        <v>0</v>
      </c>
      <c r="O1384" s="844"/>
      <c r="P1384" s="844"/>
      <c r="Q1384" s="844"/>
    </row>
    <row r="1385" spans="1:17" s="321" customFormat="1" ht="12.75">
      <c r="A1385" s="148"/>
      <c r="B1385" s="736"/>
      <c r="C1385" s="165" t="s">
        <v>1259</v>
      </c>
      <c r="D1385" s="467">
        <v>210</v>
      </c>
      <c r="E1385" s="165" t="s">
        <v>1260</v>
      </c>
      <c r="F1385" s="722">
        <f>F639</f>
        <v>0</v>
      </c>
      <c r="G1385" s="720">
        <f>SUM(H1385:K1385)</f>
        <v>0</v>
      </c>
      <c r="H1385" s="720">
        <f t="shared" si="629"/>
        <v>0</v>
      </c>
      <c r="I1385" s="720">
        <f t="shared" si="629"/>
        <v>0</v>
      </c>
      <c r="J1385" s="720">
        <f t="shared" si="629"/>
        <v>0</v>
      </c>
      <c r="K1385" s="878">
        <f t="shared" si="629"/>
        <v>0</v>
      </c>
      <c r="L1385" s="879">
        <f t="shared" si="629"/>
        <v>0</v>
      </c>
      <c r="M1385" s="879">
        <f t="shared" si="629"/>
        <v>0</v>
      </c>
      <c r="N1385" s="880">
        <f t="shared" si="629"/>
        <v>0</v>
      </c>
      <c r="O1385" s="844"/>
      <c r="P1385" s="844"/>
      <c r="Q1385" s="844"/>
    </row>
    <row r="1386" spans="1:17" s="321" customFormat="1" ht="12.75">
      <c r="A1386" s="148"/>
      <c r="B1386" s="736"/>
      <c r="C1386" s="165" t="s">
        <v>1261</v>
      </c>
      <c r="D1386" s="467">
        <v>211</v>
      </c>
      <c r="E1386" s="165" t="s">
        <v>1262</v>
      </c>
      <c r="F1386" s="722">
        <f>F640</f>
        <v>0</v>
      </c>
      <c r="G1386" s="720">
        <f>SUM(H1386:K1386)</f>
        <v>0</v>
      </c>
      <c r="H1386" s="720">
        <f t="shared" si="629"/>
        <v>0</v>
      </c>
      <c r="I1386" s="720">
        <f t="shared" si="629"/>
        <v>0</v>
      </c>
      <c r="J1386" s="720">
        <f t="shared" si="629"/>
        <v>0</v>
      </c>
      <c r="K1386" s="878">
        <f t="shared" si="629"/>
        <v>0</v>
      </c>
      <c r="L1386" s="879">
        <f t="shared" si="629"/>
        <v>0</v>
      </c>
      <c r="M1386" s="879">
        <f t="shared" si="629"/>
        <v>0</v>
      </c>
      <c r="N1386" s="880">
        <f t="shared" si="629"/>
        <v>0</v>
      </c>
      <c r="O1386" s="844"/>
      <c r="P1386" s="844"/>
      <c r="Q1386" s="844"/>
    </row>
    <row r="1387" spans="1:17" s="321" customFormat="1" ht="12.75">
      <c r="A1387" s="1083"/>
      <c r="B1387" s="233" t="s">
        <v>277</v>
      </c>
      <c r="C1387" s="233"/>
      <c r="D1387" s="467">
        <v>212</v>
      </c>
      <c r="E1387" s="145" t="s">
        <v>1387</v>
      </c>
      <c r="F1387" s="772">
        <f>F641</f>
        <v>0</v>
      </c>
      <c r="G1387" s="870">
        <f>SUM(H1387:K1387)</f>
        <v>0</v>
      </c>
      <c r="H1387" s="870">
        <f t="shared" si="629"/>
        <v>0</v>
      </c>
      <c r="I1387" s="870">
        <f t="shared" si="629"/>
        <v>0</v>
      </c>
      <c r="J1387" s="870">
        <f t="shared" si="629"/>
        <v>0</v>
      </c>
      <c r="K1387" s="871">
        <f t="shared" si="629"/>
        <v>0</v>
      </c>
      <c r="L1387" s="872">
        <f t="shared" si="629"/>
        <v>0</v>
      </c>
      <c r="M1387" s="872">
        <f t="shared" si="629"/>
        <v>0</v>
      </c>
      <c r="N1387" s="873">
        <f t="shared" si="629"/>
        <v>0</v>
      </c>
      <c r="O1387" s="844"/>
      <c r="P1387" s="844"/>
      <c r="Q1387" s="844"/>
    </row>
    <row r="1388" spans="1:17" s="321" customFormat="1" ht="12.75">
      <c r="A1388" s="1066" t="s">
        <v>259</v>
      </c>
      <c r="B1388" s="1067"/>
      <c r="C1388" s="1068"/>
      <c r="D1388" s="467">
        <v>213</v>
      </c>
      <c r="E1388" s="1064">
        <v>84</v>
      </c>
      <c r="F1388" s="722">
        <f aca="true" t="shared" si="630" ref="F1388:N1388">F1389</f>
        <v>0</v>
      </c>
      <c r="G1388" s="722">
        <f t="shared" si="630"/>
        <v>0</v>
      </c>
      <c r="H1388" s="722">
        <f t="shared" si="630"/>
        <v>0</v>
      </c>
      <c r="I1388" s="722">
        <f t="shared" si="630"/>
        <v>0</v>
      </c>
      <c r="J1388" s="722">
        <f t="shared" si="630"/>
        <v>0</v>
      </c>
      <c r="K1388" s="722">
        <f t="shared" si="630"/>
        <v>0</v>
      </c>
      <c r="L1388" s="1086">
        <f t="shared" si="630"/>
        <v>0</v>
      </c>
      <c r="M1388" s="1086">
        <f t="shared" si="630"/>
        <v>0</v>
      </c>
      <c r="N1388" s="1086">
        <f t="shared" si="630"/>
        <v>0</v>
      </c>
      <c r="O1388" s="844"/>
      <c r="P1388" s="844"/>
      <c r="Q1388" s="844"/>
    </row>
    <row r="1389" spans="1:17" s="321" customFormat="1" ht="12.75">
      <c r="A1389" s="1069"/>
      <c r="B1389" s="1070" t="s">
        <v>260</v>
      </c>
      <c r="C1389" s="701"/>
      <c r="D1389" s="467">
        <v>214</v>
      </c>
      <c r="E1389" s="165" t="s">
        <v>261</v>
      </c>
      <c r="F1389" s="722">
        <f aca="true" t="shared" si="631" ref="F1389:N1389">F1390+F1391</f>
        <v>0</v>
      </c>
      <c r="G1389" s="722">
        <f t="shared" si="631"/>
        <v>0</v>
      </c>
      <c r="H1389" s="722">
        <f t="shared" si="631"/>
        <v>0</v>
      </c>
      <c r="I1389" s="722">
        <f t="shared" si="631"/>
        <v>0</v>
      </c>
      <c r="J1389" s="722">
        <f t="shared" si="631"/>
        <v>0</v>
      </c>
      <c r="K1389" s="722">
        <f t="shared" si="631"/>
        <v>0</v>
      </c>
      <c r="L1389" s="1086">
        <f t="shared" si="631"/>
        <v>0</v>
      </c>
      <c r="M1389" s="1086">
        <f t="shared" si="631"/>
        <v>0</v>
      </c>
      <c r="N1389" s="1086">
        <f t="shared" si="631"/>
        <v>0</v>
      </c>
      <c r="O1389" s="844"/>
      <c r="P1389" s="844"/>
      <c r="Q1389" s="844"/>
    </row>
    <row r="1390" spans="1:17" s="321" customFormat="1" ht="12.75">
      <c r="A1390" s="1069"/>
      <c r="B1390" s="1070"/>
      <c r="C1390" s="775" t="s">
        <v>262</v>
      </c>
      <c r="D1390" s="467">
        <v>215</v>
      </c>
      <c r="E1390" s="148" t="s">
        <v>263</v>
      </c>
      <c r="F1390" s="722"/>
      <c r="G1390" s="720">
        <f>SUM(H1390:K1390)</f>
        <v>0</v>
      </c>
      <c r="H1390" s="720"/>
      <c r="I1390" s="720"/>
      <c r="J1390" s="720"/>
      <c r="K1390" s="878"/>
      <c r="L1390" s="879"/>
      <c r="M1390" s="879"/>
      <c r="N1390" s="880"/>
      <c r="O1390" s="844"/>
      <c r="P1390" s="844"/>
      <c r="Q1390" s="844"/>
    </row>
    <row r="1391" spans="1:17" s="321" customFormat="1" ht="12.75">
      <c r="A1391" s="1069"/>
      <c r="B1391" s="1070"/>
      <c r="C1391" s="775" t="s">
        <v>264</v>
      </c>
      <c r="D1391" s="467">
        <v>216</v>
      </c>
      <c r="E1391" s="148" t="s">
        <v>265</v>
      </c>
      <c r="F1391" s="722">
        <f>F651</f>
        <v>0</v>
      </c>
      <c r="G1391" s="720">
        <f>SUM(H1391:K1391)</f>
        <v>0</v>
      </c>
      <c r="H1391" s="720">
        <f aca="true" t="shared" si="632" ref="H1391:N1391">H651</f>
        <v>0</v>
      </c>
      <c r="I1391" s="720">
        <f t="shared" si="632"/>
        <v>0</v>
      </c>
      <c r="J1391" s="720">
        <f t="shared" si="632"/>
        <v>0</v>
      </c>
      <c r="K1391" s="878">
        <f t="shared" si="632"/>
        <v>0</v>
      </c>
      <c r="L1391" s="879">
        <f t="shared" si="632"/>
        <v>0</v>
      </c>
      <c r="M1391" s="879">
        <f t="shared" si="632"/>
        <v>0</v>
      </c>
      <c r="N1391" s="880">
        <f t="shared" si="632"/>
        <v>0</v>
      </c>
      <c r="O1391" s="844"/>
      <c r="P1391" s="844"/>
      <c r="Q1391" s="844"/>
    </row>
    <row r="1392" spans="1:17" s="321" customFormat="1" ht="12.75">
      <c r="A1392" s="978" t="s">
        <v>656</v>
      </c>
      <c r="B1392" s="978"/>
      <c r="C1392" s="978"/>
      <c r="D1392" s="467">
        <v>217</v>
      </c>
      <c r="E1392" s="979">
        <v>69.02</v>
      </c>
      <c r="F1392" s="980">
        <f aca="true" t="shared" si="633" ref="F1392:N1392">F1393+F1410</f>
        <v>31</v>
      </c>
      <c r="G1392" s="951">
        <f t="shared" si="633"/>
        <v>7395</v>
      </c>
      <c r="H1392" s="951">
        <f t="shared" si="633"/>
        <v>7395</v>
      </c>
      <c r="I1392" s="951">
        <f t="shared" si="633"/>
        <v>0</v>
      </c>
      <c r="J1392" s="951">
        <f t="shared" si="633"/>
        <v>0</v>
      </c>
      <c r="K1392" s="952">
        <f t="shared" si="633"/>
        <v>0</v>
      </c>
      <c r="L1392" s="953">
        <f t="shared" si="633"/>
        <v>6035</v>
      </c>
      <c r="M1392" s="953">
        <f t="shared" si="633"/>
        <v>6246</v>
      </c>
      <c r="N1392" s="954">
        <f t="shared" si="633"/>
        <v>6610</v>
      </c>
      <c r="O1392" s="844"/>
      <c r="P1392" s="844"/>
      <c r="Q1392" s="844"/>
    </row>
    <row r="1393" spans="1:17" s="321" customFormat="1" ht="12.75">
      <c r="A1393" s="812" t="s">
        <v>581</v>
      </c>
      <c r="B1393" s="985"/>
      <c r="C1393" s="812"/>
      <c r="D1393" s="467">
        <v>218</v>
      </c>
      <c r="E1393" s="862" t="s">
        <v>414</v>
      </c>
      <c r="F1393" s="863">
        <f aca="true" t="shared" si="634" ref="F1393:N1393">SUM(F1394,F1399,F1406)</f>
        <v>31</v>
      </c>
      <c r="G1393" s="863">
        <f t="shared" si="634"/>
        <v>7270</v>
      </c>
      <c r="H1393" s="863">
        <f t="shared" si="634"/>
        <v>7270</v>
      </c>
      <c r="I1393" s="863">
        <f t="shared" si="634"/>
        <v>0</v>
      </c>
      <c r="J1393" s="863">
        <f t="shared" si="634"/>
        <v>0</v>
      </c>
      <c r="K1393" s="974">
        <f t="shared" si="634"/>
        <v>0</v>
      </c>
      <c r="L1393" s="975">
        <f t="shared" si="634"/>
        <v>6035</v>
      </c>
      <c r="M1393" s="975">
        <f t="shared" si="634"/>
        <v>6246</v>
      </c>
      <c r="N1393" s="976">
        <f t="shared" si="634"/>
        <v>6610</v>
      </c>
      <c r="O1393" s="844"/>
      <c r="P1393" s="844"/>
      <c r="Q1393" s="844"/>
    </row>
    <row r="1394" spans="1:17" s="321" customFormat="1" ht="12.75">
      <c r="A1394" s="637"/>
      <c r="B1394" s="736" t="s">
        <v>199</v>
      </c>
      <c r="C1394" s="164"/>
      <c r="D1394" s="467">
        <v>219</v>
      </c>
      <c r="E1394" s="816">
        <v>56</v>
      </c>
      <c r="F1394" s="1065">
        <f aca="true" t="shared" si="635" ref="F1394:N1394">SUM(F1395)</f>
        <v>0</v>
      </c>
      <c r="G1394" s="1065">
        <f t="shared" si="635"/>
        <v>0</v>
      </c>
      <c r="H1394" s="1065">
        <f t="shared" si="635"/>
        <v>0</v>
      </c>
      <c r="I1394" s="1065">
        <f t="shared" si="635"/>
        <v>0</v>
      </c>
      <c r="J1394" s="1065">
        <f t="shared" si="635"/>
        <v>0</v>
      </c>
      <c r="K1394" s="1080">
        <f t="shared" si="635"/>
        <v>0</v>
      </c>
      <c r="L1394" s="1081">
        <f t="shared" si="635"/>
        <v>0</v>
      </c>
      <c r="M1394" s="1081">
        <f t="shared" si="635"/>
        <v>0</v>
      </c>
      <c r="N1394" s="1082">
        <f t="shared" si="635"/>
        <v>0</v>
      </c>
      <c r="O1394" s="844"/>
      <c r="P1394" s="844"/>
      <c r="Q1394" s="844"/>
    </row>
    <row r="1395" spans="1:17" s="321" customFormat="1" ht="12.75">
      <c r="A1395" s="637"/>
      <c r="B1395" s="736"/>
      <c r="C1395" s="1060" t="s">
        <v>1265</v>
      </c>
      <c r="D1395" s="467">
        <v>220</v>
      </c>
      <c r="E1395" s="141" t="s">
        <v>1266</v>
      </c>
      <c r="F1395" s="1065">
        <f aca="true" t="shared" si="636" ref="F1395:N1395">SUM(F1396:F1398)</f>
        <v>0</v>
      </c>
      <c r="G1395" s="1065">
        <f t="shared" si="636"/>
        <v>0</v>
      </c>
      <c r="H1395" s="1065">
        <f t="shared" si="636"/>
        <v>0</v>
      </c>
      <c r="I1395" s="1065">
        <f t="shared" si="636"/>
        <v>0</v>
      </c>
      <c r="J1395" s="1065">
        <f t="shared" si="636"/>
        <v>0</v>
      </c>
      <c r="K1395" s="1080">
        <f t="shared" si="636"/>
        <v>0</v>
      </c>
      <c r="L1395" s="1081">
        <f t="shared" si="636"/>
        <v>0</v>
      </c>
      <c r="M1395" s="1081">
        <f t="shared" si="636"/>
        <v>0</v>
      </c>
      <c r="N1395" s="1082">
        <f t="shared" si="636"/>
        <v>0</v>
      </c>
      <c r="O1395" s="844"/>
      <c r="P1395" s="844"/>
      <c r="Q1395" s="844"/>
    </row>
    <row r="1396" spans="1:17" s="321" customFormat="1" ht="12.75">
      <c r="A1396" s="637"/>
      <c r="B1396" s="736"/>
      <c r="C1396" s="1061" t="s">
        <v>1267</v>
      </c>
      <c r="D1396" s="467">
        <v>221</v>
      </c>
      <c r="E1396" s="155" t="s">
        <v>1268</v>
      </c>
      <c r="F1396" s="722">
        <f>F680</f>
        <v>0</v>
      </c>
      <c r="G1396" s="720">
        <f>SUM(H1396:K1396)</f>
        <v>0</v>
      </c>
      <c r="H1396" s="720">
        <f aca="true" t="shared" si="637" ref="H1396:N1398">H680</f>
        <v>0</v>
      </c>
      <c r="I1396" s="720">
        <f t="shared" si="637"/>
        <v>0</v>
      </c>
      <c r="J1396" s="720">
        <f t="shared" si="637"/>
        <v>0</v>
      </c>
      <c r="K1396" s="878">
        <f t="shared" si="637"/>
        <v>0</v>
      </c>
      <c r="L1396" s="879">
        <f t="shared" si="637"/>
        <v>0</v>
      </c>
      <c r="M1396" s="879">
        <f t="shared" si="637"/>
        <v>0</v>
      </c>
      <c r="N1396" s="880">
        <f t="shared" si="637"/>
        <v>0</v>
      </c>
      <c r="O1396" s="844"/>
      <c r="P1396" s="844"/>
      <c r="Q1396" s="844"/>
    </row>
    <row r="1397" spans="1:17" s="321" customFormat="1" ht="12.75">
      <c r="A1397" s="637"/>
      <c r="B1397" s="736"/>
      <c r="C1397" s="1078" t="s">
        <v>1269</v>
      </c>
      <c r="D1397" s="467">
        <v>222</v>
      </c>
      <c r="E1397" s="155" t="s">
        <v>1270</v>
      </c>
      <c r="F1397" s="722">
        <f>F681</f>
        <v>0</v>
      </c>
      <c r="G1397" s="720">
        <f>SUM(H1397:K1397)</f>
        <v>0</v>
      </c>
      <c r="H1397" s="720">
        <f t="shared" si="637"/>
        <v>0</v>
      </c>
      <c r="I1397" s="720">
        <f t="shared" si="637"/>
        <v>0</v>
      </c>
      <c r="J1397" s="720">
        <f t="shared" si="637"/>
        <v>0</v>
      </c>
      <c r="K1397" s="878">
        <f t="shared" si="637"/>
        <v>0</v>
      </c>
      <c r="L1397" s="879">
        <f t="shared" si="637"/>
        <v>0</v>
      </c>
      <c r="M1397" s="879">
        <f t="shared" si="637"/>
        <v>0</v>
      </c>
      <c r="N1397" s="880">
        <f t="shared" si="637"/>
        <v>0</v>
      </c>
      <c r="O1397" s="844"/>
      <c r="P1397" s="844"/>
      <c r="Q1397" s="844"/>
    </row>
    <row r="1398" spans="1:17" s="321" customFormat="1" ht="12.75">
      <c r="A1398" s="637"/>
      <c r="B1398" s="736"/>
      <c r="C1398" s="1078" t="s">
        <v>1271</v>
      </c>
      <c r="D1398" s="467">
        <v>223</v>
      </c>
      <c r="E1398" s="155" t="s">
        <v>1272</v>
      </c>
      <c r="F1398" s="722">
        <f>F682</f>
        <v>0</v>
      </c>
      <c r="G1398" s="720">
        <f>SUM(H1398:K1398)</f>
        <v>0</v>
      </c>
      <c r="H1398" s="720">
        <f t="shared" si="637"/>
        <v>0</v>
      </c>
      <c r="I1398" s="720">
        <f t="shared" si="637"/>
        <v>0</v>
      </c>
      <c r="J1398" s="720">
        <f t="shared" si="637"/>
        <v>0</v>
      </c>
      <c r="K1398" s="878">
        <f t="shared" si="637"/>
        <v>0</v>
      </c>
      <c r="L1398" s="879">
        <f t="shared" si="637"/>
        <v>0</v>
      </c>
      <c r="M1398" s="879">
        <f t="shared" si="637"/>
        <v>0</v>
      </c>
      <c r="N1398" s="880">
        <f t="shared" si="637"/>
        <v>0</v>
      </c>
      <c r="O1398" s="844"/>
      <c r="P1398" s="844"/>
      <c r="Q1398" s="844"/>
    </row>
    <row r="1399" spans="1:17" s="321" customFormat="1" ht="12.75">
      <c r="A1399" s="770" t="s">
        <v>1477</v>
      </c>
      <c r="B1399" s="785"/>
      <c r="C1399" s="826"/>
      <c r="D1399" s="467">
        <v>224</v>
      </c>
      <c r="E1399" s="214">
        <v>70</v>
      </c>
      <c r="F1399" s="640">
        <f aca="true" t="shared" si="638" ref="F1399:N1400">SUM(F1400)</f>
        <v>31</v>
      </c>
      <c r="G1399" s="951">
        <f t="shared" si="638"/>
        <v>7270</v>
      </c>
      <c r="H1399" s="951">
        <f t="shared" si="638"/>
        <v>7270</v>
      </c>
      <c r="I1399" s="951">
        <f t="shared" si="638"/>
        <v>0</v>
      </c>
      <c r="J1399" s="951">
        <f t="shared" si="638"/>
        <v>0</v>
      </c>
      <c r="K1399" s="952">
        <f t="shared" si="638"/>
        <v>0</v>
      </c>
      <c r="L1399" s="953">
        <f t="shared" si="638"/>
        <v>6035</v>
      </c>
      <c r="M1399" s="953">
        <f t="shared" si="638"/>
        <v>6246</v>
      </c>
      <c r="N1399" s="954">
        <f t="shared" si="638"/>
        <v>6610</v>
      </c>
      <c r="O1399" s="844"/>
      <c r="P1399" s="844"/>
      <c r="Q1399" s="844"/>
    </row>
    <row r="1400" spans="1:17" s="321" customFormat="1" ht="12.75">
      <c r="A1400" s="684" t="s">
        <v>1403</v>
      </c>
      <c r="B1400" s="736"/>
      <c r="C1400" s="785"/>
      <c r="D1400" s="467">
        <v>225</v>
      </c>
      <c r="E1400" s="214">
        <v>71</v>
      </c>
      <c r="F1400" s="640">
        <f t="shared" si="638"/>
        <v>31</v>
      </c>
      <c r="G1400" s="951">
        <f t="shared" si="638"/>
        <v>7270</v>
      </c>
      <c r="H1400" s="951">
        <f t="shared" si="638"/>
        <v>7270</v>
      </c>
      <c r="I1400" s="951">
        <f t="shared" si="638"/>
        <v>0</v>
      </c>
      <c r="J1400" s="951">
        <f t="shared" si="638"/>
        <v>0</v>
      </c>
      <c r="K1400" s="952">
        <f t="shared" si="638"/>
        <v>0</v>
      </c>
      <c r="L1400" s="953">
        <f t="shared" si="638"/>
        <v>6035</v>
      </c>
      <c r="M1400" s="953">
        <f t="shared" si="638"/>
        <v>6246</v>
      </c>
      <c r="N1400" s="954">
        <f t="shared" si="638"/>
        <v>6610</v>
      </c>
      <c r="O1400" s="844"/>
      <c r="P1400" s="844"/>
      <c r="Q1400" s="844"/>
    </row>
    <row r="1401" spans="1:17" s="321" customFormat="1" ht="12.75">
      <c r="A1401" s="214"/>
      <c r="B1401" s="736" t="s">
        <v>1253</v>
      </c>
      <c r="C1401" s="785"/>
      <c r="D1401" s="467">
        <v>226</v>
      </c>
      <c r="E1401" s="214" t="s">
        <v>1254</v>
      </c>
      <c r="F1401" s="640">
        <f aca="true" t="shared" si="639" ref="F1401:N1401">SUM(F1402:F1405)</f>
        <v>31</v>
      </c>
      <c r="G1401" s="951">
        <f t="shared" si="639"/>
        <v>7270</v>
      </c>
      <c r="H1401" s="951">
        <f t="shared" si="639"/>
        <v>7270</v>
      </c>
      <c r="I1401" s="951">
        <f t="shared" si="639"/>
        <v>0</v>
      </c>
      <c r="J1401" s="951">
        <f t="shared" si="639"/>
        <v>0</v>
      </c>
      <c r="K1401" s="952">
        <f t="shared" si="639"/>
        <v>0</v>
      </c>
      <c r="L1401" s="953">
        <f t="shared" si="639"/>
        <v>6035</v>
      </c>
      <c r="M1401" s="953">
        <f t="shared" si="639"/>
        <v>6246</v>
      </c>
      <c r="N1401" s="954">
        <f t="shared" si="639"/>
        <v>6610</v>
      </c>
      <c r="O1401" s="844"/>
      <c r="P1401" s="844"/>
      <c r="Q1401" s="844"/>
    </row>
    <row r="1402" spans="1:17" s="321" customFormat="1" ht="12.75">
      <c r="A1402" s="148"/>
      <c r="B1402" s="736"/>
      <c r="C1402" s="164" t="s">
        <v>1255</v>
      </c>
      <c r="D1402" s="467">
        <v>227</v>
      </c>
      <c r="E1402" s="165" t="s">
        <v>1256</v>
      </c>
      <c r="F1402" s="722">
        <f>F688</f>
        <v>0</v>
      </c>
      <c r="G1402" s="720">
        <f>SUM(H1402:K1402)</f>
        <v>1000</v>
      </c>
      <c r="H1402" s="720">
        <f aca="true" t="shared" si="640" ref="H1402:N1405">H688</f>
        <v>1000</v>
      </c>
      <c r="I1402" s="720">
        <f t="shared" si="640"/>
        <v>0</v>
      </c>
      <c r="J1402" s="720">
        <f t="shared" si="640"/>
        <v>0</v>
      </c>
      <c r="K1402" s="878">
        <f t="shared" si="640"/>
        <v>0</v>
      </c>
      <c r="L1402" s="879">
        <f t="shared" si="640"/>
        <v>0</v>
      </c>
      <c r="M1402" s="879">
        <f t="shared" si="640"/>
        <v>0</v>
      </c>
      <c r="N1402" s="880">
        <f t="shared" si="640"/>
        <v>0</v>
      </c>
      <c r="O1402" s="844"/>
      <c r="P1402" s="844"/>
      <c r="Q1402" s="844"/>
    </row>
    <row r="1403" spans="1:17" s="321" customFormat="1" ht="12.75">
      <c r="A1403" s="148"/>
      <c r="B1403" s="736"/>
      <c r="C1403" s="709" t="s">
        <v>1257</v>
      </c>
      <c r="D1403" s="467">
        <v>228</v>
      </c>
      <c r="E1403" s="165" t="s">
        <v>1258</v>
      </c>
      <c r="F1403" s="722">
        <f>F689</f>
        <v>0</v>
      </c>
      <c r="G1403" s="720">
        <f>SUM(H1403:K1403)</f>
        <v>0</v>
      </c>
      <c r="H1403" s="720">
        <f t="shared" si="640"/>
        <v>0</v>
      </c>
      <c r="I1403" s="720">
        <f t="shared" si="640"/>
        <v>0</v>
      </c>
      <c r="J1403" s="720">
        <f t="shared" si="640"/>
        <v>0</v>
      </c>
      <c r="K1403" s="878">
        <f t="shared" si="640"/>
        <v>0</v>
      </c>
      <c r="L1403" s="879">
        <f t="shared" si="640"/>
        <v>0</v>
      </c>
      <c r="M1403" s="879">
        <f t="shared" si="640"/>
        <v>0</v>
      </c>
      <c r="N1403" s="880">
        <f t="shared" si="640"/>
        <v>0</v>
      </c>
      <c r="O1403" s="844"/>
      <c r="P1403" s="844"/>
      <c r="Q1403" s="844"/>
    </row>
    <row r="1404" spans="1:17" s="321" customFormat="1" ht="12.75">
      <c r="A1404" s="148"/>
      <c r="B1404" s="736"/>
      <c r="C1404" s="165" t="s">
        <v>1259</v>
      </c>
      <c r="D1404" s="467">
        <v>229</v>
      </c>
      <c r="E1404" s="165" t="s">
        <v>1260</v>
      </c>
      <c r="F1404" s="722">
        <f>F690</f>
        <v>0</v>
      </c>
      <c r="G1404" s="720">
        <f>SUM(H1404:K1404)</f>
        <v>0</v>
      </c>
      <c r="H1404" s="720">
        <f t="shared" si="640"/>
        <v>0</v>
      </c>
      <c r="I1404" s="720">
        <f t="shared" si="640"/>
        <v>0</v>
      </c>
      <c r="J1404" s="720">
        <f t="shared" si="640"/>
        <v>0</v>
      </c>
      <c r="K1404" s="878">
        <f t="shared" si="640"/>
        <v>0</v>
      </c>
      <c r="L1404" s="879">
        <f t="shared" si="640"/>
        <v>0</v>
      </c>
      <c r="M1404" s="879">
        <f t="shared" si="640"/>
        <v>0</v>
      </c>
      <c r="N1404" s="880">
        <f t="shared" si="640"/>
        <v>0</v>
      </c>
      <c r="O1404" s="844"/>
      <c r="P1404" s="844"/>
      <c r="Q1404" s="844"/>
    </row>
    <row r="1405" spans="1:17" s="321" customFormat="1" ht="12.75">
      <c r="A1405" s="148"/>
      <c r="B1405" s="736"/>
      <c r="C1405" s="165" t="s">
        <v>1261</v>
      </c>
      <c r="D1405" s="467">
        <v>230</v>
      </c>
      <c r="E1405" s="165" t="s">
        <v>1262</v>
      </c>
      <c r="F1405" s="722">
        <f>F691</f>
        <v>31</v>
      </c>
      <c r="G1405" s="720">
        <f>SUM(H1405:K1405)</f>
        <v>6270</v>
      </c>
      <c r="H1405" s="720">
        <f t="shared" si="640"/>
        <v>6270</v>
      </c>
      <c r="I1405" s="720">
        <f t="shared" si="640"/>
        <v>0</v>
      </c>
      <c r="J1405" s="720">
        <f t="shared" si="640"/>
        <v>0</v>
      </c>
      <c r="K1405" s="878">
        <f t="shared" si="640"/>
        <v>0</v>
      </c>
      <c r="L1405" s="879">
        <f t="shared" si="640"/>
        <v>6035</v>
      </c>
      <c r="M1405" s="879">
        <f t="shared" si="640"/>
        <v>6246</v>
      </c>
      <c r="N1405" s="880">
        <f t="shared" si="640"/>
        <v>6610</v>
      </c>
      <c r="O1405" s="844"/>
      <c r="P1405" s="844"/>
      <c r="Q1405" s="844"/>
    </row>
    <row r="1406" spans="1:17" s="321" customFormat="1" ht="12.75">
      <c r="A1406" s="1066" t="s">
        <v>259</v>
      </c>
      <c r="B1406" s="1067"/>
      <c r="C1406" s="1068"/>
      <c r="D1406" s="467">
        <v>231</v>
      </c>
      <c r="E1406" s="1064">
        <v>84</v>
      </c>
      <c r="F1406" s="1065">
        <f aca="true" t="shared" si="641" ref="F1406:N1406">SUM(F1407)</f>
        <v>0</v>
      </c>
      <c r="G1406" s="951">
        <f t="shared" si="641"/>
        <v>0</v>
      </c>
      <c r="H1406" s="951">
        <f t="shared" si="641"/>
        <v>0</v>
      </c>
      <c r="I1406" s="951">
        <f t="shared" si="641"/>
        <v>0</v>
      </c>
      <c r="J1406" s="951">
        <f t="shared" si="641"/>
        <v>0</v>
      </c>
      <c r="K1406" s="952">
        <f t="shared" si="641"/>
        <v>0</v>
      </c>
      <c r="L1406" s="953">
        <f t="shared" si="641"/>
        <v>0</v>
      </c>
      <c r="M1406" s="953">
        <f t="shared" si="641"/>
        <v>0</v>
      </c>
      <c r="N1406" s="954">
        <f t="shared" si="641"/>
        <v>0</v>
      </c>
      <c r="O1406" s="844"/>
      <c r="P1406" s="844"/>
      <c r="Q1406" s="844"/>
    </row>
    <row r="1407" spans="1:17" s="321" customFormat="1" ht="12.75">
      <c r="A1407" s="1069"/>
      <c r="B1407" s="1070" t="s">
        <v>260</v>
      </c>
      <c r="C1407" s="701"/>
      <c r="D1407" s="467">
        <v>232</v>
      </c>
      <c r="E1407" s="165" t="s">
        <v>261</v>
      </c>
      <c r="F1407" s="722">
        <f aca="true" t="shared" si="642" ref="F1407:N1407">SUM(F1408:F1409)</f>
        <v>0</v>
      </c>
      <c r="G1407" s="720">
        <f t="shared" si="642"/>
        <v>0</v>
      </c>
      <c r="H1407" s="720">
        <f t="shared" si="642"/>
        <v>0</v>
      </c>
      <c r="I1407" s="720">
        <f t="shared" si="642"/>
        <v>0</v>
      </c>
      <c r="J1407" s="720">
        <f t="shared" si="642"/>
        <v>0</v>
      </c>
      <c r="K1407" s="878">
        <f t="shared" si="642"/>
        <v>0</v>
      </c>
      <c r="L1407" s="879">
        <f t="shared" si="642"/>
        <v>0</v>
      </c>
      <c r="M1407" s="879">
        <f t="shared" si="642"/>
        <v>0</v>
      </c>
      <c r="N1407" s="880">
        <f t="shared" si="642"/>
        <v>0</v>
      </c>
      <c r="O1407" s="844"/>
      <c r="P1407" s="844"/>
      <c r="Q1407" s="844"/>
    </row>
    <row r="1408" spans="1:17" s="321" customFormat="1" ht="12.75">
      <c r="A1408" s="1069"/>
      <c r="B1408" s="1070"/>
      <c r="C1408" s="775" t="s">
        <v>262</v>
      </c>
      <c r="D1408" s="467">
        <v>233</v>
      </c>
      <c r="E1408" s="148" t="s">
        <v>263</v>
      </c>
      <c r="F1408" s="649"/>
      <c r="G1408" s="720">
        <f>SUM(H1408:K1408)</f>
        <v>0</v>
      </c>
      <c r="H1408" s="720"/>
      <c r="I1408" s="720"/>
      <c r="J1408" s="720"/>
      <c r="K1408" s="878"/>
      <c r="L1408" s="879"/>
      <c r="M1408" s="879"/>
      <c r="N1408" s="880"/>
      <c r="O1408" s="844"/>
      <c r="P1408" s="844"/>
      <c r="Q1408" s="844"/>
    </row>
    <row r="1409" spans="1:17" s="321" customFormat="1" ht="12.75">
      <c r="A1409" s="1069"/>
      <c r="B1409" s="1070"/>
      <c r="C1409" s="775" t="s">
        <v>264</v>
      </c>
      <c r="D1409" s="467">
        <v>234</v>
      </c>
      <c r="E1409" s="148" t="s">
        <v>265</v>
      </c>
      <c r="F1409" s="649">
        <f>F704</f>
        <v>0</v>
      </c>
      <c r="G1409" s="720">
        <f>SUM(H1409:K1409)</f>
        <v>0</v>
      </c>
      <c r="H1409" s="720">
        <f aca="true" t="shared" si="643" ref="H1409:N1409">H704</f>
        <v>0</v>
      </c>
      <c r="I1409" s="720">
        <f t="shared" si="643"/>
        <v>0</v>
      </c>
      <c r="J1409" s="720">
        <f t="shared" si="643"/>
        <v>0</v>
      </c>
      <c r="K1409" s="878">
        <f t="shared" si="643"/>
        <v>0</v>
      </c>
      <c r="L1409" s="879">
        <f t="shared" si="643"/>
        <v>0</v>
      </c>
      <c r="M1409" s="879">
        <f t="shared" si="643"/>
        <v>0</v>
      </c>
      <c r="N1409" s="880">
        <f t="shared" si="643"/>
        <v>0</v>
      </c>
      <c r="O1409" s="844"/>
      <c r="P1409" s="844"/>
      <c r="Q1409" s="844"/>
    </row>
    <row r="1410" spans="1:17" s="321" customFormat="1" ht="12.75">
      <c r="A1410" s="812" t="s">
        <v>582</v>
      </c>
      <c r="B1410" s="982"/>
      <c r="C1410" s="987"/>
      <c r="D1410" s="467">
        <v>235</v>
      </c>
      <c r="E1410" s="862" t="s">
        <v>429</v>
      </c>
      <c r="F1410" s="863">
        <f aca="true" t="shared" si="644" ref="F1410:N1412">SUM(F1411)</f>
        <v>0</v>
      </c>
      <c r="G1410" s="863">
        <f t="shared" si="644"/>
        <v>125</v>
      </c>
      <c r="H1410" s="863">
        <f t="shared" si="644"/>
        <v>125</v>
      </c>
      <c r="I1410" s="863">
        <f t="shared" si="644"/>
        <v>0</v>
      </c>
      <c r="J1410" s="863">
        <f t="shared" si="644"/>
        <v>0</v>
      </c>
      <c r="K1410" s="863">
        <f t="shared" si="644"/>
        <v>0</v>
      </c>
      <c r="L1410" s="976">
        <f t="shared" si="644"/>
        <v>0</v>
      </c>
      <c r="M1410" s="976">
        <f t="shared" si="644"/>
        <v>0</v>
      </c>
      <c r="N1410" s="976">
        <f t="shared" si="644"/>
        <v>0</v>
      </c>
      <c r="O1410" s="844"/>
      <c r="P1410" s="844"/>
      <c r="Q1410" s="844"/>
    </row>
    <row r="1411" spans="1:17" s="81" customFormat="1" ht="12.75">
      <c r="A1411" s="770" t="s">
        <v>1477</v>
      </c>
      <c r="B1411" s="785"/>
      <c r="C1411" s="826"/>
      <c r="D1411" s="467">
        <v>236</v>
      </c>
      <c r="E1411" s="214">
        <v>70</v>
      </c>
      <c r="F1411" s="957">
        <f t="shared" si="644"/>
        <v>0</v>
      </c>
      <c r="G1411" s="957">
        <f t="shared" si="644"/>
        <v>125</v>
      </c>
      <c r="H1411" s="957">
        <f t="shared" si="644"/>
        <v>125</v>
      </c>
      <c r="I1411" s="957">
        <f t="shared" si="644"/>
        <v>0</v>
      </c>
      <c r="J1411" s="957">
        <f t="shared" si="644"/>
        <v>0</v>
      </c>
      <c r="K1411" s="957">
        <f t="shared" si="644"/>
        <v>0</v>
      </c>
      <c r="L1411" s="960">
        <f t="shared" si="644"/>
        <v>0</v>
      </c>
      <c r="M1411" s="960">
        <f t="shared" si="644"/>
        <v>0</v>
      </c>
      <c r="N1411" s="960">
        <f t="shared" si="644"/>
        <v>0</v>
      </c>
      <c r="O1411" s="224"/>
      <c r="P1411" s="224"/>
      <c r="Q1411" s="224"/>
    </row>
    <row r="1412" spans="1:17" s="81" customFormat="1" ht="12.75">
      <c r="A1412" s="684" t="s">
        <v>1403</v>
      </c>
      <c r="B1412" s="736"/>
      <c r="C1412" s="785"/>
      <c r="D1412" s="467">
        <v>237</v>
      </c>
      <c r="E1412" s="214">
        <v>71</v>
      </c>
      <c r="F1412" s="957">
        <f t="shared" si="644"/>
        <v>0</v>
      </c>
      <c r="G1412" s="957">
        <f t="shared" si="644"/>
        <v>125</v>
      </c>
      <c r="H1412" s="957">
        <f t="shared" si="644"/>
        <v>125</v>
      </c>
      <c r="I1412" s="957">
        <f t="shared" si="644"/>
        <v>0</v>
      </c>
      <c r="J1412" s="957">
        <f t="shared" si="644"/>
        <v>0</v>
      </c>
      <c r="K1412" s="957">
        <f t="shared" si="644"/>
        <v>0</v>
      </c>
      <c r="L1412" s="960">
        <f t="shared" si="644"/>
        <v>0</v>
      </c>
      <c r="M1412" s="960">
        <f t="shared" si="644"/>
        <v>0</v>
      </c>
      <c r="N1412" s="960">
        <f t="shared" si="644"/>
        <v>0</v>
      </c>
      <c r="O1412" s="224"/>
      <c r="P1412" s="224"/>
      <c r="Q1412" s="224"/>
    </row>
    <row r="1413" spans="1:17" s="81" customFormat="1" ht="12.75">
      <c r="A1413" s="214"/>
      <c r="B1413" s="736" t="s">
        <v>1253</v>
      </c>
      <c r="C1413" s="785"/>
      <c r="D1413" s="467">
        <v>238</v>
      </c>
      <c r="E1413" s="214" t="s">
        <v>1254</v>
      </c>
      <c r="F1413" s="957">
        <f aca="true" t="shared" si="645" ref="F1413:N1413">SUM(F1414:F1417)</f>
        <v>0</v>
      </c>
      <c r="G1413" s="957">
        <f t="shared" si="645"/>
        <v>125</v>
      </c>
      <c r="H1413" s="957">
        <f t="shared" si="645"/>
        <v>125</v>
      </c>
      <c r="I1413" s="957">
        <f t="shared" si="645"/>
        <v>0</v>
      </c>
      <c r="J1413" s="957">
        <f t="shared" si="645"/>
        <v>0</v>
      </c>
      <c r="K1413" s="957">
        <f t="shared" si="645"/>
        <v>0</v>
      </c>
      <c r="L1413" s="960">
        <f t="shared" si="645"/>
        <v>0</v>
      </c>
      <c r="M1413" s="960">
        <f t="shared" si="645"/>
        <v>0</v>
      </c>
      <c r="N1413" s="960">
        <f t="shared" si="645"/>
        <v>0</v>
      </c>
      <c r="O1413" s="224"/>
      <c r="P1413" s="224"/>
      <c r="Q1413" s="224"/>
    </row>
    <row r="1414" spans="1:17" s="81" customFormat="1" ht="12.75">
      <c r="A1414" s="148"/>
      <c r="B1414" s="736"/>
      <c r="C1414" s="164" t="s">
        <v>1255</v>
      </c>
      <c r="D1414" s="467">
        <v>239</v>
      </c>
      <c r="E1414" s="165" t="s">
        <v>1256</v>
      </c>
      <c r="F1414" s="957">
        <f>F736</f>
        <v>0</v>
      </c>
      <c r="G1414" s="957">
        <f>SUM(H1414:K1414)</f>
        <v>125</v>
      </c>
      <c r="H1414" s="957">
        <f aca="true" t="shared" si="646" ref="H1414:N1417">H736</f>
        <v>125</v>
      </c>
      <c r="I1414" s="957">
        <f t="shared" si="646"/>
        <v>0</v>
      </c>
      <c r="J1414" s="957">
        <f t="shared" si="646"/>
        <v>0</v>
      </c>
      <c r="K1414" s="957">
        <f t="shared" si="646"/>
        <v>0</v>
      </c>
      <c r="L1414" s="960">
        <f t="shared" si="646"/>
        <v>0</v>
      </c>
      <c r="M1414" s="960">
        <f t="shared" si="646"/>
        <v>0</v>
      </c>
      <c r="N1414" s="960">
        <f t="shared" si="646"/>
        <v>0</v>
      </c>
      <c r="O1414" s="224"/>
      <c r="P1414" s="224"/>
      <c r="Q1414" s="224"/>
    </row>
    <row r="1415" spans="1:17" s="81" customFormat="1" ht="12.75">
      <c r="A1415" s="148"/>
      <c r="B1415" s="736"/>
      <c r="C1415" s="709" t="s">
        <v>1257</v>
      </c>
      <c r="D1415" s="467">
        <v>240</v>
      </c>
      <c r="E1415" s="165" t="s">
        <v>1258</v>
      </c>
      <c r="F1415" s="957">
        <f>F737</f>
        <v>0</v>
      </c>
      <c r="G1415" s="957">
        <f>SUM(H1415:K1415)</f>
        <v>0</v>
      </c>
      <c r="H1415" s="957">
        <f t="shared" si="646"/>
        <v>0</v>
      </c>
      <c r="I1415" s="957">
        <f t="shared" si="646"/>
        <v>0</v>
      </c>
      <c r="J1415" s="957">
        <f t="shared" si="646"/>
        <v>0</v>
      </c>
      <c r="K1415" s="957">
        <f t="shared" si="646"/>
        <v>0</v>
      </c>
      <c r="L1415" s="960">
        <f t="shared" si="646"/>
        <v>0</v>
      </c>
      <c r="M1415" s="960">
        <f t="shared" si="646"/>
        <v>0</v>
      </c>
      <c r="N1415" s="960">
        <f t="shared" si="646"/>
        <v>0</v>
      </c>
      <c r="O1415" s="224"/>
      <c r="P1415" s="224"/>
      <c r="Q1415" s="224"/>
    </row>
    <row r="1416" spans="1:17" s="81" customFormat="1" ht="12.75">
      <c r="A1416" s="148"/>
      <c r="B1416" s="736"/>
      <c r="C1416" s="165" t="s">
        <v>1259</v>
      </c>
      <c r="D1416" s="467">
        <v>241</v>
      </c>
      <c r="E1416" s="165" t="s">
        <v>1260</v>
      </c>
      <c r="F1416" s="957">
        <f>F738</f>
        <v>0</v>
      </c>
      <c r="G1416" s="957">
        <f>SUM(H1416:K1416)</f>
        <v>0</v>
      </c>
      <c r="H1416" s="957">
        <f t="shared" si="646"/>
        <v>0</v>
      </c>
      <c r="I1416" s="957">
        <f t="shared" si="646"/>
        <v>0</v>
      </c>
      <c r="J1416" s="957">
        <f t="shared" si="646"/>
        <v>0</v>
      </c>
      <c r="K1416" s="957">
        <f t="shared" si="646"/>
        <v>0</v>
      </c>
      <c r="L1416" s="960">
        <f t="shared" si="646"/>
        <v>0</v>
      </c>
      <c r="M1416" s="960">
        <f t="shared" si="646"/>
        <v>0</v>
      </c>
      <c r="N1416" s="960">
        <f t="shared" si="646"/>
        <v>0</v>
      </c>
      <c r="O1416" s="224"/>
      <c r="P1416" s="224"/>
      <c r="Q1416" s="224"/>
    </row>
    <row r="1417" spans="1:17" s="81" customFormat="1" ht="12.75">
      <c r="A1417" s="148"/>
      <c r="B1417" s="736"/>
      <c r="C1417" s="165" t="s">
        <v>1261</v>
      </c>
      <c r="D1417" s="467">
        <v>242</v>
      </c>
      <c r="E1417" s="165" t="s">
        <v>1262</v>
      </c>
      <c r="F1417" s="957">
        <f>F739</f>
        <v>0</v>
      </c>
      <c r="G1417" s="957">
        <f>SUM(H1417:K1417)</f>
        <v>0</v>
      </c>
      <c r="H1417" s="957">
        <f t="shared" si="646"/>
        <v>0</v>
      </c>
      <c r="I1417" s="957">
        <f t="shared" si="646"/>
        <v>0</v>
      </c>
      <c r="J1417" s="957">
        <f t="shared" si="646"/>
        <v>0</v>
      </c>
      <c r="K1417" s="957">
        <f t="shared" si="646"/>
        <v>0</v>
      </c>
      <c r="L1417" s="960">
        <f t="shared" si="646"/>
        <v>0</v>
      </c>
      <c r="M1417" s="960">
        <f t="shared" si="646"/>
        <v>0</v>
      </c>
      <c r="N1417" s="960">
        <f t="shared" si="646"/>
        <v>0</v>
      </c>
      <c r="O1417" s="224"/>
      <c r="P1417" s="224"/>
      <c r="Q1417" s="224"/>
    </row>
    <row r="1418" spans="1:17" s="321" customFormat="1" ht="12.75">
      <c r="A1418" s="988" t="s">
        <v>437</v>
      </c>
      <c r="B1418" s="988"/>
      <c r="C1418" s="988"/>
      <c r="D1418" s="467">
        <v>243</v>
      </c>
      <c r="E1418" s="979" t="s">
        <v>438</v>
      </c>
      <c r="F1418" s="980">
        <f aca="true" t="shared" si="647" ref="F1418:N1418">F1419+F1442+F1446+F1447+F1467</f>
        <v>0</v>
      </c>
      <c r="G1418" s="951">
        <f t="shared" si="647"/>
        <v>13977</v>
      </c>
      <c r="H1418" s="951">
        <f t="shared" si="647"/>
        <v>13977</v>
      </c>
      <c r="I1418" s="951">
        <f t="shared" si="647"/>
        <v>0</v>
      </c>
      <c r="J1418" s="951">
        <f t="shared" si="647"/>
        <v>0</v>
      </c>
      <c r="K1418" s="952">
        <f t="shared" si="647"/>
        <v>0</v>
      </c>
      <c r="L1418" s="953">
        <f t="shared" si="647"/>
        <v>6715</v>
      </c>
      <c r="M1418" s="953">
        <f t="shared" si="647"/>
        <v>6694</v>
      </c>
      <c r="N1418" s="954">
        <f t="shared" si="647"/>
        <v>7434</v>
      </c>
      <c r="O1418" s="844"/>
      <c r="P1418" s="844"/>
      <c r="Q1418" s="844"/>
    </row>
    <row r="1419" spans="1:17" s="321" customFormat="1" ht="12.75">
      <c r="A1419" s="812" t="s">
        <v>584</v>
      </c>
      <c r="B1419" s="985"/>
      <c r="C1419" s="989"/>
      <c r="D1419" s="467">
        <v>244</v>
      </c>
      <c r="E1419" s="862" t="s">
        <v>440</v>
      </c>
      <c r="F1419" s="863">
        <f aca="true" t="shared" si="648" ref="F1419:N1419">SUM(F1420,F1422,F1431,F1438)</f>
        <v>0</v>
      </c>
      <c r="G1419" s="864">
        <f t="shared" si="648"/>
        <v>2271</v>
      </c>
      <c r="H1419" s="864">
        <f t="shared" si="648"/>
        <v>2271</v>
      </c>
      <c r="I1419" s="864">
        <f t="shared" si="648"/>
        <v>0</v>
      </c>
      <c r="J1419" s="864">
        <f t="shared" si="648"/>
        <v>0</v>
      </c>
      <c r="K1419" s="865">
        <f t="shared" si="648"/>
        <v>0</v>
      </c>
      <c r="L1419" s="866">
        <f t="shared" si="648"/>
        <v>1100</v>
      </c>
      <c r="M1419" s="866">
        <f t="shared" si="648"/>
        <v>825</v>
      </c>
      <c r="N1419" s="867">
        <f t="shared" si="648"/>
        <v>860</v>
      </c>
      <c r="O1419" s="844"/>
      <c r="P1419" s="844"/>
      <c r="Q1419" s="844"/>
    </row>
    <row r="1420" spans="1:17" s="321" customFormat="1" ht="12.75">
      <c r="A1420" s="637"/>
      <c r="B1420" s="736" t="s">
        <v>187</v>
      </c>
      <c r="C1420" s="815"/>
      <c r="D1420" s="467">
        <v>245</v>
      </c>
      <c r="E1420" s="901">
        <v>55</v>
      </c>
      <c r="F1420" s="870">
        <f aca="true" t="shared" si="649" ref="F1420:N1420">SUM(F1421)</f>
        <v>0</v>
      </c>
      <c r="G1420" s="951">
        <f t="shared" si="649"/>
        <v>1116</v>
      </c>
      <c r="H1420" s="951">
        <f t="shared" si="649"/>
        <v>1116</v>
      </c>
      <c r="I1420" s="951">
        <f t="shared" si="649"/>
        <v>0</v>
      </c>
      <c r="J1420" s="951">
        <f t="shared" si="649"/>
        <v>0</v>
      </c>
      <c r="K1420" s="952">
        <f t="shared" si="649"/>
        <v>0</v>
      </c>
      <c r="L1420" s="953">
        <f t="shared" si="649"/>
        <v>800</v>
      </c>
      <c r="M1420" s="953">
        <f t="shared" si="649"/>
        <v>825</v>
      </c>
      <c r="N1420" s="954">
        <f t="shared" si="649"/>
        <v>860</v>
      </c>
      <c r="O1420" s="844"/>
      <c r="P1420" s="844"/>
      <c r="Q1420" s="844"/>
    </row>
    <row r="1421" spans="1:17" s="321" customFormat="1" ht="12.75">
      <c r="A1421" s="637"/>
      <c r="B1421" s="148"/>
      <c r="C1421" s="165" t="s">
        <v>1274</v>
      </c>
      <c r="D1421" s="467">
        <v>246</v>
      </c>
      <c r="E1421" s="956" t="s">
        <v>1275</v>
      </c>
      <c r="F1421" s="957">
        <f>F767</f>
        <v>0</v>
      </c>
      <c r="G1421" s="720">
        <f>SUM(H1421:K1421)</f>
        <v>1116</v>
      </c>
      <c r="H1421" s="720">
        <f aca="true" t="shared" si="650" ref="H1421:N1421">H767</f>
        <v>1116</v>
      </c>
      <c r="I1421" s="720">
        <f t="shared" si="650"/>
        <v>0</v>
      </c>
      <c r="J1421" s="720">
        <f t="shared" si="650"/>
        <v>0</v>
      </c>
      <c r="K1421" s="878">
        <f t="shared" si="650"/>
        <v>0</v>
      </c>
      <c r="L1421" s="879">
        <f t="shared" si="650"/>
        <v>800</v>
      </c>
      <c r="M1421" s="879">
        <f t="shared" si="650"/>
        <v>825</v>
      </c>
      <c r="N1421" s="880">
        <f t="shared" si="650"/>
        <v>860</v>
      </c>
      <c r="O1421" s="844"/>
      <c r="P1421" s="844"/>
      <c r="Q1421" s="844"/>
    </row>
    <row r="1422" spans="1:17" s="321" customFormat="1" ht="12.75">
      <c r="A1422" s="148"/>
      <c r="B1422" s="736" t="s">
        <v>199</v>
      </c>
      <c r="C1422" s="164"/>
      <c r="D1422" s="467">
        <v>247</v>
      </c>
      <c r="E1422" s="816">
        <v>56</v>
      </c>
      <c r="F1422" s="817">
        <f aca="true" t="shared" si="651" ref="F1422:N1422">SUM(F1423,F1427)</f>
        <v>0</v>
      </c>
      <c r="G1422" s="951">
        <f t="shared" si="651"/>
        <v>0</v>
      </c>
      <c r="H1422" s="951">
        <f t="shared" si="651"/>
        <v>0</v>
      </c>
      <c r="I1422" s="951">
        <f t="shared" si="651"/>
        <v>0</v>
      </c>
      <c r="J1422" s="951">
        <f t="shared" si="651"/>
        <v>0</v>
      </c>
      <c r="K1422" s="952">
        <f t="shared" si="651"/>
        <v>0</v>
      </c>
      <c r="L1422" s="953">
        <f t="shared" si="651"/>
        <v>0</v>
      </c>
      <c r="M1422" s="953">
        <f t="shared" si="651"/>
        <v>0</v>
      </c>
      <c r="N1422" s="954">
        <f t="shared" si="651"/>
        <v>0</v>
      </c>
      <c r="O1422" s="844"/>
      <c r="P1422" s="844"/>
      <c r="Q1422" s="844"/>
    </row>
    <row r="1423" spans="1:17" s="321" customFormat="1" ht="12.75">
      <c r="A1423" s="148"/>
      <c r="B1423" s="736"/>
      <c r="C1423" s="1060" t="s">
        <v>1265</v>
      </c>
      <c r="D1423" s="467">
        <v>248</v>
      </c>
      <c r="E1423" s="141" t="s">
        <v>1266</v>
      </c>
      <c r="F1423" s="655">
        <f aca="true" t="shared" si="652" ref="F1423:N1423">SUM(F1424:F1426)</f>
        <v>0</v>
      </c>
      <c r="G1423" s="951">
        <f t="shared" si="652"/>
        <v>0</v>
      </c>
      <c r="H1423" s="951">
        <f t="shared" si="652"/>
        <v>0</v>
      </c>
      <c r="I1423" s="951">
        <f t="shared" si="652"/>
        <v>0</v>
      </c>
      <c r="J1423" s="951">
        <f t="shared" si="652"/>
        <v>0</v>
      </c>
      <c r="K1423" s="952">
        <f t="shared" si="652"/>
        <v>0</v>
      </c>
      <c r="L1423" s="953">
        <f t="shared" si="652"/>
        <v>0</v>
      </c>
      <c r="M1423" s="953">
        <f t="shared" si="652"/>
        <v>0</v>
      </c>
      <c r="N1423" s="954">
        <f t="shared" si="652"/>
        <v>0</v>
      </c>
      <c r="O1423" s="844"/>
      <c r="P1423" s="844"/>
      <c r="Q1423" s="844"/>
    </row>
    <row r="1424" spans="1:17" s="321" customFormat="1" ht="12.75">
      <c r="A1424" s="148"/>
      <c r="B1424" s="736"/>
      <c r="C1424" s="1061" t="s">
        <v>1267</v>
      </c>
      <c r="D1424" s="467">
        <v>249</v>
      </c>
      <c r="E1424" s="155" t="s">
        <v>1268</v>
      </c>
      <c r="F1424" s="660">
        <f>F771</f>
        <v>0</v>
      </c>
      <c r="G1424" s="720">
        <f>SUM(H1424:K1424)</f>
        <v>0</v>
      </c>
      <c r="H1424" s="720">
        <f aca="true" t="shared" si="653" ref="H1424:N1426">H771</f>
        <v>0</v>
      </c>
      <c r="I1424" s="720">
        <f t="shared" si="653"/>
        <v>0</v>
      </c>
      <c r="J1424" s="720">
        <f t="shared" si="653"/>
        <v>0</v>
      </c>
      <c r="K1424" s="878">
        <f t="shared" si="653"/>
        <v>0</v>
      </c>
      <c r="L1424" s="879">
        <f t="shared" si="653"/>
        <v>0</v>
      </c>
      <c r="M1424" s="879">
        <f t="shared" si="653"/>
        <v>0</v>
      </c>
      <c r="N1424" s="880">
        <f t="shared" si="653"/>
        <v>0</v>
      </c>
      <c r="O1424" s="844"/>
      <c r="P1424" s="844"/>
      <c r="Q1424" s="844"/>
    </row>
    <row r="1425" spans="1:17" s="321" customFormat="1" ht="12.75">
      <c r="A1425" s="148"/>
      <c r="B1425" s="736"/>
      <c r="C1425" s="1078" t="s">
        <v>1269</v>
      </c>
      <c r="D1425" s="467">
        <v>250</v>
      </c>
      <c r="E1425" s="155" t="s">
        <v>1270</v>
      </c>
      <c r="F1425" s="660">
        <f>F772</f>
        <v>0</v>
      </c>
      <c r="G1425" s="720">
        <f>SUM(H1425:K1425)</f>
        <v>0</v>
      </c>
      <c r="H1425" s="720">
        <f t="shared" si="653"/>
        <v>0</v>
      </c>
      <c r="I1425" s="720">
        <f t="shared" si="653"/>
        <v>0</v>
      </c>
      <c r="J1425" s="720">
        <f t="shared" si="653"/>
        <v>0</v>
      </c>
      <c r="K1425" s="878">
        <f t="shared" si="653"/>
        <v>0</v>
      </c>
      <c r="L1425" s="879">
        <f t="shared" si="653"/>
        <v>0</v>
      </c>
      <c r="M1425" s="879">
        <f t="shared" si="653"/>
        <v>0</v>
      </c>
      <c r="N1425" s="880">
        <f t="shared" si="653"/>
        <v>0</v>
      </c>
      <c r="O1425" s="844"/>
      <c r="P1425" s="844"/>
      <c r="Q1425" s="844"/>
    </row>
    <row r="1426" spans="1:17" s="321" customFormat="1" ht="12.75">
      <c r="A1426" s="148"/>
      <c r="B1426" s="736"/>
      <c r="C1426" s="1078" t="s">
        <v>1271</v>
      </c>
      <c r="D1426" s="467">
        <v>251</v>
      </c>
      <c r="E1426" s="155" t="s">
        <v>1272</v>
      </c>
      <c r="F1426" s="660">
        <f>F773</f>
        <v>0</v>
      </c>
      <c r="G1426" s="720">
        <f>SUM(H1426:K1426)</f>
        <v>0</v>
      </c>
      <c r="H1426" s="720">
        <f t="shared" si="653"/>
        <v>0</v>
      </c>
      <c r="I1426" s="720">
        <f t="shared" si="653"/>
        <v>0</v>
      </c>
      <c r="J1426" s="720">
        <f t="shared" si="653"/>
        <v>0</v>
      </c>
      <c r="K1426" s="878">
        <f t="shared" si="653"/>
        <v>0</v>
      </c>
      <c r="L1426" s="879">
        <f t="shared" si="653"/>
        <v>0</v>
      </c>
      <c r="M1426" s="879">
        <f t="shared" si="653"/>
        <v>0</v>
      </c>
      <c r="N1426" s="880">
        <f t="shared" si="653"/>
        <v>0</v>
      </c>
      <c r="O1426" s="844"/>
      <c r="P1426" s="844"/>
      <c r="Q1426" s="844"/>
    </row>
    <row r="1427" spans="1:17" s="321" customFormat="1" ht="12.75">
      <c r="A1427" s="148"/>
      <c r="B1427" s="736"/>
      <c r="C1427" s="1088" t="s">
        <v>205</v>
      </c>
      <c r="D1427" s="467">
        <v>252</v>
      </c>
      <c r="E1427" s="1074" t="s">
        <v>206</v>
      </c>
      <c r="F1427" s="1075">
        <f aca="true" t="shared" si="654" ref="F1427:N1427">SUM(F1428:F1430)</f>
        <v>0</v>
      </c>
      <c r="G1427" s="951">
        <f t="shared" si="654"/>
        <v>0</v>
      </c>
      <c r="H1427" s="951">
        <f t="shared" si="654"/>
        <v>0</v>
      </c>
      <c r="I1427" s="951">
        <f t="shared" si="654"/>
        <v>0</v>
      </c>
      <c r="J1427" s="951">
        <f t="shared" si="654"/>
        <v>0</v>
      </c>
      <c r="K1427" s="952">
        <f t="shared" si="654"/>
        <v>0</v>
      </c>
      <c r="L1427" s="953">
        <f t="shared" si="654"/>
        <v>0</v>
      </c>
      <c r="M1427" s="953">
        <f t="shared" si="654"/>
        <v>0</v>
      </c>
      <c r="N1427" s="954">
        <f t="shared" si="654"/>
        <v>0</v>
      </c>
      <c r="O1427" s="844"/>
      <c r="P1427" s="844"/>
      <c r="Q1427" s="844"/>
    </row>
    <row r="1428" spans="1:17" s="321" customFormat="1" ht="12.75">
      <c r="A1428" s="148"/>
      <c r="B1428" s="736"/>
      <c r="C1428" s="1062" t="s">
        <v>207</v>
      </c>
      <c r="D1428" s="467">
        <v>253</v>
      </c>
      <c r="E1428" s="1076" t="s">
        <v>208</v>
      </c>
      <c r="F1428" s="1077">
        <f>F775</f>
        <v>0</v>
      </c>
      <c r="G1428" s="720">
        <f>SUM(H1428:K1428)</f>
        <v>0</v>
      </c>
      <c r="H1428" s="720">
        <f aca="true" t="shared" si="655" ref="H1428:N1430">H775</f>
        <v>0</v>
      </c>
      <c r="I1428" s="720">
        <f t="shared" si="655"/>
        <v>0</v>
      </c>
      <c r="J1428" s="720">
        <f t="shared" si="655"/>
        <v>0</v>
      </c>
      <c r="K1428" s="878">
        <f t="shared" si="655"/>
        <v>0</v>
      </c>
      <c r="L1428" s="879">
        <f t="shared" si="655"/>
        <v>0</v>
      </c>
      <c r="M1428" s="879">
        <f t="shared" si="655"/>
        <v>0</v>
      </c>
      <c r="N1428" s="880">
        <f t="shared" si="655"/>
        <v>0</v>
      </c>
      <c r="O1428" s="844"/>
      <c r="P1428" s="844"/>
      <c r="Q1428" s="844"/>
    </row>
    <row r="1429" spans="1:17" s="321" customFormat="1" ht="12.75">
      <c r="A1429" s="148"/>
      <c r="B1429" s="736"/>
      <c r="C1429" s="1062" t="s">
        <v>209</v>
      </c>
      <c r="D1429" s="467">
        <v>254</v>
      </c>
      <c r="E1429" s="1076" t="s">
        <v>210</v>
      </c>
      <c r="F1429" s="1077">
        <f>F776</f>
        <v>0</v>
      </c>
      <c r="G1429" s="720">
        <f>SUM(H1429:K1429)</f>
        <v>0</v>
      </c>
      <c r="H1429" s="720">
        <f t="shared" si="655"/>
        <v>0</v>
      </c>
      <c r="I1429" s="720">
        <f t="shared" si="655"/>
        <v>0</v>
      </c>
      <c r="J1429" s="720">
        <f t="shared" si="655"/>
        <v>0</v>
      </c>
      <c r="K1429" s="878">
        <f t="shared" si="655"/>
        <v>0</v>
      </c>
      <c r="L1429" s="879">
        <f t="shared" si="655"/>
        <v>0</v>
      </c>
      <c r="M1429" s="879">
        <f t="shared" si="655"/>
        <v>0</v>
      </c>
      <c r="N1429" s="880">
        <f t="shared" si="655"/>
        <v>0</v>
      </c>
      <c r="O1429" s="844"/>
      <c r="P1429" s="844"/>
      <c r="Q1429" s="844"/>
    </row>
    <row r="1430" spans="1:17" s="321" customFormat="1" ht="12.75">
      <c r="A1430" s="148"/>
      <c r="B1430" s="736"/>
      <c r="C1430" s="1062" t="s">
        <v>211</v>
      </c>
      <c r="D1430" s="467">
        <v>255</v>
      </c>
      <c r="E1430" s="1076" t="s">
        <v>212</v>
      </c>
      <c r="F1430" s="1077">
        <f>F777</f>
        <v>0</v>
      </c>
      <c r="G1430" s="720">
        <f>SUM(H1430:K1430)</f>
        <v>0</v>
      </c>
      <c r="H1430" s="720">
        <f t="shared" si="655"/>
        <v>0</v>
      </c>
      <c r="I1430" s="720">
        <f t="shared" si="655"/>
        <v>0</v>
      </c>
      <c r="J1430" s="720">
        <f t="shared" si="655"/>
        <v>0</v>
      </c>
      <c r="K1430" s="878">
        <f t="shared" si="655"/>
        <v>0</v>
      </c>
      <c r="L1430" s="879">
        <f t="shared" si="655"/>
        <v>0</v>
      </c>
      <c r="M1430" s="879">
        <f t="shared" si="655"/>
        <v>0</v>
      </c>
      <c r="N1430" s="880">
        <f t="shared" si="655"/>
        <v>0</v>
      </c>
      <c r="O1430" s="844"/>
      <c r="P1430" s="844"/>
      <c r="Q1430" s="844"/>
    </row>
    <row r="1431" spans="1:17" s="321" customFormat="1" ht="12.75">
      <c r="A1431" s="770" t="s">
        <v>1477</v>
      </c>
      <c r="B1431" s="785"/>
      <c r="C1431" s="826"/>
      <c r="D1431" s="467">
        <v>256</v>
      </c>
      <c r="E1431" s="214">
        <v>70</v>
      </c>
      <c r="F1431" s="640">
        <f aca="true" t="shared" si="656" ref="F1431:N1432">SUM(F1432)</f>
        <v>0</v>
      </c>
      <c r="G1431" s="951">
        <f t="shared" si="656"/>
        <v>1155</v>
      </c>
      <c r="H1431" s="951">
        <f t="shared" si="656"/>
        <v>1155</v>
      </c>
      <c r="I1431" s="951">
        <f t="shared" si="656"/>
        <v>0</v>
      </c>
      <c r="J1431" s="951">
        <f t="shared" si="656"/>
        <v>0</v>
      </c>
      <c r="K1431" s="952">
        <f t="shared" si="656"/>
        <v>0</v>
      </c>
      <c r="L1431" s="953">
        <f t="shared" si="656"/>
        <v>300</v>
      </c>
      <c r="M1431" s="953">
        <f t="shared" si="656"/>
        <v>0</v>
      </c>
      <c r="N1431" s="954">
        <f t="shared" si="656"/>
        <v>0</v>
      </c>
      <c r="O1431" s="844"/>
      <c r="P1431" s="844"/>
      <c r="Q1431" s="844"/>
    </row>
    <row r="1432" spans="1:17" s="321" customFormat="1" ht="12.75">
      <c r="A1432" s="684" t="s">
        <v>1403</v>
      </c>
      <c r="B1432" s="736"/>
      <c r="C1432" s="785"/>
      <c r="D1432" s="467">
        <v>257</v>
      </c>
      <c r="E1432" s="214">
        <v>71</v>
      </c>
      <c r="F1432" s="640">
        <f t="shared" si="656"/>
        <v>0</v>
      </c>
      <c r="G1432" s="951">
        <f t="shared" si="656"/>
        <v>1155</v>
      </c>
      <c r="H1432" s="951">
        <f t="shared" si="656"/>
        <v>1155</v>
      </c>
      <c r="I1432" s="951">
        <f t="shared" si="656"/>
        <v>0</v>
      </c>
      <c r="J1432" s="951">
        <f t="shared" si="656"/>
        <v>0</v>
      </c>
      <c r="K1432" s="952">
        <f t="shared" si="656"/>
        <v>0</v>
      </c>
      <c r="L1432" s="953">
        <f t="shared" si="656"/>
        <v>300</v>
      </c>
      <c r="M1432" s="953">
        <f t="shared" si="656"/>
        <v>0</v>
      </c>
      <c r="N1432" s="954">
        <f t="shared" si="656"/>
        <v>0</v>
      </c>
      <c r="O1432" s="844"/>
      <c r="P1432" s="844"/>
      <c r="Q1432" s="844"/>
    </row>
    <row r="1433" spans="1:17" s="321" customFormat="1" ht="12.75">
      <c r="A1433" s="214"/>
      <c r="B1433" s="736" t="s">
        <v>1253</v>
      </c>
      <c r="C1433" s="785"/>
      <c r="D1433" s="467">
        <v>258</v>
      </c>
      <c r="E1433" s="214" t="s">
        <v>1254</v>
      </c>
      <c r="F1433" s="640">
        <f aca="true" t="shared" si="657" ref="F1433:N1433">SUM(F1434:F1437)</f>
        <v>0</v>
      </c>
      <c r="G1433" s="951">
        <f t="shared" si="657"/>
        <v>1155</v>
      </c>
      <c r="H1433" s="951">
        <f t="shared" si="657"/>
        <v>1155</v>
      </c>
      <c r="I1433" s="951">
        <f t="shared" si="657"/>
        <v>0</v>
      </c>
      <c r="J1433" s="951">
        <f t="shared" si="657"/>
        <v>0</v>
      </c>
      <c r="K1433" s="952">
        <f t="shared" si="657"/>
        <v>0</v>
      </c>
      <c r="L1433" s="953">
        <f t="shared" si="657"/>
        <v>300</v>
      </c>
      <c r="M1433" s="953">
        <f t="shared" si="657"/>
        <v>0</v>
      </c>
      <c r="N1433" s="954">
        <f t="shared" si="657"/>
        <v>0</v>
      </c>
      <c r="O1433" s="844"/>
      <c r="P1433" s="844"/>
      <c r="Q1433" s="844"/>
    </row>
    <row r="1434" spans="1:17" s="321" customFormat="1" ht="12.75">
      <c r="A1434" s="148"/>
      <c r="B1434" s="736"/>
      <c r="C1434" s="164" t="s">
        <v>1255</v>
      </c>
      <c r="D1434" s="467">
        <v>259</v>
      </c>
      <c r="E1434" s="165" t="s">
        <v>1256</v>
      </c>
      <c r="F1434" s="722">
        <f>F781</f>
        <v>0</v>
      </c>
      <c r="G1434" s="720">
        <f>SUM(H1434:K1434)</f>
        <v>0</v>
      </c>
      <c r="H1434" s="720">
        <f aca="true" t="shared" si="658" ref="H1434:N1437">H781</f>
        <v>0</v>
      </c>
      <c r="I1434" s="720">
        <f t="shared" si="658"/>
        <v>0</v>
      </c>
      <c r="J1434" s="720">
        <f t="shared" si="658"/>
        <v>0</v>
      </c>
      <c r="K1434" s="878">
        <f t="shared" si="658"/>
        <v>0</v>
      </c>
      <c r="L1434" s="879">
        <f t="shared" si="658"/>
        <v>0</v>
      </c>
      <c r="M1434" s="879">
        <f t="shared" si="658"/>
        <v>0</v>
      </c>
      <c r="N1434" s="880">
        <f t="shared" si="658"/>
        <v>0</v>
      </c>
      <c r="O1434" s="844"/>
      <c r="P1434" s="844"/>
      <c r="Q1434" s="844"/>
    </row>
    <row r="1435" spans="1:17" s="321" customFormat="1" ht="12.75">
      <c r="A1435" s="148"/>
      <c r="B1435" s="736"/>
      <c r="C1435" s="709" t="s">
        <v>1257</v>
      </c>
      <c r="D1435" s="467">
        <v>260</v>
      </c>
      <c r="E1435" s="165" t="s">
        <v>1258</v>
      </c>
      <c r="F1435" s="722">
        <f>F782</f>
        <v>0</v>
      </c>
      <c r="G1435" s="720">
        <f>SUM(H1435:K1435)</f>
        <v>0</v>
      </c>
      <c r="H1435" s="720">
        <f t="shared" si="658"/>
        <v>0</v>
      </c>
      <c r="I1435" s="720">
        <f t="shared" si="658"/>
        <v>0</v>
      </c>
      <c r="J1435" s="720">
        <f t="shared" si="658"/>
        <v>0</v>
      </c>
      <c r="K1435" s="878">
        <f t="shared" si="658"/>
        <v>0</v>
      </c>
      <c r="L1435" s="879">
        <f t="shared" si="658"/>
        <v>0</v>
      </c>
      <c r="M1435" s="879">
        <f t="shared" si="658"/>
        <v>0</v>
      </c>
      <c r="N1435" s="880">
        <f t="shared" si="658"/>
        <v>0</v>
      </c>
      <c r="O1435" s="844"/>
      <c r="P1435" s="844"/>
      <c r="Q1435" s="844"/>
    </row>
    <row r="1436" spans="1:17" s="321" customFormat="1" ht="12.75">
      <c r="A1436" s="148"/>
      <c r="B1436" s="736"/>
      <c r="C1436" s="165" t="s">
        <v>1259</v>
      </c>
      <c r="D1436" s="467">
        <v>261</v>
      </c>
      <c r="E1436" s="165" t="s">
        <v>1260</v>
      </c>
      <c r="F1436" s="722">
        <f>F783</f>
        <v>0</v>
      </c>
      <c r="G1436" s="720">
        <f>SUM(H1436:K1436)</f>
        <v>0</v>
      </c>
      <c r="H1436" s="720">
        <f t="shared" si="658"/>
        <v>0</v>
      </c>
      <c r="I1436" s="720">
        <f t="shared" si="658"/>
        <v>0</v>
      </c>
      <c r="J1436" s="720">
        <f t="shared" si="658"/>
        <v>0</v>
      </c>
      <c r="K1436" s="878">
        <f t="shared" si="658"/>
        <v>0</v>
      </c>
      <c r="L1436" s="879">
        <f t="shared" si="658"/>
        <v>0</v>
      </c>
      <c r="M1436" s="879">
        <f t="shared" si="658"/>
        <v>0</v>
      </c>
      <c r="N1436" s="880">
        <f t="shared" si="658"/>
        <v>0</v>
      </c>
      <c r="O1436" s="844"/>
      <c r="P1436" s="844"/>
      <c r="Q1436" s="844"/>
    </row>
    <row r="1437" spans="1:17" s="321" customFormat="1" ht="12.75">
      <c r="A1437" s="148"/>
      <c r="B1437" s="736"/>
      <c r="C1437" s="165" t="s">
        <v>1261</v>
      </c>
      <c r="D1437" s="467">
        <v>262</v>
      </c>
      <c r="E1437" s="165" t="s">
        <v>1262</v>
      </c>
      <c r="F1437" s="722">
        <f>F784</f>
        <v>0</v>
      </c>
      <c r="G1437" s="720">
        <f>SUM(H1437:K1437)</f>
        <v>1155</v>
      </c>
      <c r="H1437" s="720">
        <f t="shared" si="658"/>
        <v>1155</v>
      </c>
      <c r="I1437" s="720">
        <f t="shared" si="658"/>
        <v>0</v>
      </c>
      <c r="J1437" s="720">
        <f t="shared" si="658"/>
        <v>0</v>
      </c>
      <c r="K1437" s="878">
        <f t="shared" si="658"/>
        <v>0</v>
      </c>
      <c r="L1437" s="879">
        <f t="shared" si="658"/>
        <v>300</v>
      </c>
      <c r="M1437" s="879">
        <f t="shared" si="658"/>
        <v>0</v>
      </c>
      <c r="N1437" s="880">
        <f t="shared" si="658"/>
        <v>0</v>
      </c>
      <c r="O1437" s="844"/>
      <c r="P1437" s="844"/>
      <c r="Q1437" s="844"/>
    </row>
    <row r="1438" spans="1:17" s="321" customFormat="1" ht="12.75">
      <c r="A1438" s="1066" t="s">
        <v>259</v>
      </c>
      <c r="B1438" s="1067"/>
      <c r="C1438" s="1068"/>
      <c r="D1438" s="467">
        <v>263</v>
      </c>
      <c r="E1438" s="1064">
        <v>84</v>
      </c>
      <c r="F1438" s="722">
        <f aca="true" t="shared" si="659" ref="F1438:N1438">F1439</f>
        <v>0</v>
      </c>
      <c r="G1438" s="720">
        <f t="shared" si="659"/>
        <v>0</v>
      </c>
      <c r="H1438" s="720">
        <f t="shared" si="659"/>
        <v>0</v>
      </c>
      <c r="I1438" s="720">
        <f t="shared" si="659"/>
        <v>0</v>
      </c>
      <c r="J1438" s="720">
        <f t="shared" si="659"/>
        <v>0</v>
      </c>
      <c r="K1438" s="878">
        <f t="shared" si="659"/>
        <v>0</v>
      </c>
      <c r="L1438" s="879">
        <f t="shared" si="659"/>
        <v>0</v>
      </c>
      <c r="M1438" s="879">
        <f t="shared" si="659"/>
        <v>0</v>
      </c>
      <c r="N1438" s="880">
        <f t="shared" si="659"/>
        <v>0</v>
      </c>
      <c r="O1438" s="844"/>
      <c r="P1438" s="844"/>
      <c r="Q1438" s="844"/>
    </row>
    <row r="1439" spans="1:17" s="321" customFormat="1" ht="12.75">
      <c r="A1439" s="1069"/>
      <c r="B1439" s="1070" t="s">
        <v>260</v>
      </c>
      <c r="C1439" s="701"/>
      <c r="D1439" s="467">
        <v>264</v>
      </c>
      <c r="E1439" s="165" t="s">
        <v>261</v>
      </c>
      <c r="F1439" s="722">
        <f aca="true" t="shared" si="660" ref="F1439:N1439">F1440+F1441</f>
        <v>0</v>
      </c>
      <c r="G1439" s="720">
        <f t="shared" si="660"/>
        <v>0</v>
      </c>
      <c r="H1439" s="720">
        <f t="shared" si="660"/>
        <v>0</v>
      </c>
      <c r="I1439" s="720">
        <f t="shared" si="660"/>
        <v>0</v>
      </c>
      <c r="J1439" s="720">
        <f t="shared" si="660"/>
        <v>0</v>
      </c>
      <c r="K1439" s="878">
        <f t="shared" si="660"/>
        <v>0</v>
      </c>
      <c r="L1439" s="879">
        <f t="shared" si="660"/>
        <v>0</v>
      </c>
      <c r="M1439" s="879">
        <f t="shared" si="660"/>
        <v>0</v>
      </c>
      <c r="N1439" s="880">
        <f t="shared" si="660"/>
        <v>0</v>
      </c>
      <c r="O1439" s="844"/>
      <c r="P1439" s="844"/>
      <c r="Q1439" s="844"/>
    </row>
    <row r="1440" spans="1:17" s="321" customFormat="1" ht="12.75">
      <c r="A1440" s="1069"/>
      <c r="B1440" s="1070"/>
      <c r="C1440" s="775" t="s">
        <v>262</v>
      </c>
      <c r="D1440" s="467">
        <v>265</v>
      </c>
      <c r="E1440" s="148" t="s">
        <v>263</v>
      </c>
      <c r="F1440" s="722">
        <f>F791</f>
        <v>0</v>
      </c>
      <c r="G1440" s="720">
        <f>H1440+I1440+J1440+K1440</f>
        <v>0</v>
      </c>
      <c r="H1440" s="720">
        <f aca="true" t="shared" si="661" ref="H1440:N1441">H791</f>
        <v>0</v>
      </c>
      <c r="I1440" s="720">
        <f t="shared" si="661"/>
        <v>0</v>
      </c>
      <c r="J1440" s="720">
        <f t="shared" si="661"/>
        <v>0</v>
      </c>
      <c r="K1440" s="720">
        <f t="shared" si="661"/>
        <v>0</v>
      </c>
      <c r="L1440" s="880">
        <f t="shared" si="661"/>
        <v>0</v>
      </c>
      <c r="M1440" s="880">
        <f t="shared" si="661"/>
        <v>0</v>
      </c>
      <c r="N1440" s="880">
        <f t="shared" si="661"/>
        <v>0</v>
      </c>
      <c r="O1440" s="844"/>
      <c r="P1440" s="844"/>
      <c r="Q1440" s="844"/>
    </row>
    <row r="1441" spans="1:17" s="321" customFormat="1" ht="12.75">
      <c r="A1441" s="1069"/>
      <c r="B1441" s="1070"/>
      <c r="C1441" s="775" t="s">
        <v>264</v>
      </c>
      <c r="D1441" s="467">
        <v>266</v>
      </c>
      <c r="E1441" s="148" t="s">
        <v>265</v>
      </c>
      <c r="F1441" s="722">
        <f>F792</f>
        <v>0</v>
      </c>
      <c r="G1441" s="720">
        <f>H1441+I1441+J1441+K1441</f>
        <v>0</v>
      </c>
      <c r="H1441" s="720">
        <f t="shared" si="661"/>
        <v>0</v>
      </c>
      <c r="I1441" s="720">
        <f t="shared" si="661"/>
        <v>0</v>
      </c>
      <c r="J1441" s="720">
        <f t="shared" si="661"/>
        <v>0</v>
      </c>
      <c r="K1441" s="720">
        <f t="shared" si="661"/>
        <v>0</v>
      </c>
      <c r="L1441" s="880">
        <f t="shared" si="661"/>
        <v>0</v>
      </c>
      <c r="M1441" s="880">
        <f t="shared" si="661"/>
        <v>0</v>
      </c>
      <c r="N1441" s="880">
        <f t="shared" si="661"/>
        <v>0</v>
      </c>
      <c r="O1441" s="844"/>
      <c r="P1441" s="844"/>
      <c r="Q1441" s="844"/>
    </row>
    <row r="1442" spans="1:17" s="321" customFormat="1" ht="12.75">
      <c r="A1442" s="812" t="s">
        <v>657</v>
      </c>
      <c r="B1442" s="985"/>
      <c r="C1442" s="812"/>
      <c r="D1442" s="467">
        <v>267</v>
      </c>
      <c r="E1442" s="862" t="s">
        <v>1390</v>
      </c>
      <c r="F1442" s="863">
        <f aca="true" t="shared" si="662" ref="F1442:N1444">SUM(F1443)</f>
        <v>0</v>
      </c>
      <c r="G1442" s="864">
        <f t="shared" si="662"/>
        <v>0</v>
      </c>
      <c r="H1442" s="864">
        <f t="shared" si="662"/>
        <v>0</v>
      </c>
      <c r="I1442" s="864">
        <f t="shared" si="662"/>
        <v>0</v>
      </c>
      <c r="J1442" s="864">
        <f t="shared" si="662"/>
        <v>0</v>
      </c>
      <c r="K1442" s="865">
        <f t="shared" si="662"/>
        <v>0</v>
      </c>
      <c r="L1442" s="866">
        <f t="shared" si="662"/>
        <v>0</v>
      </c>
      <c r="M1442" s="866">
        <f t="shared" si="662"/>
        <v>0</v>
      </c>
      <c r="N1442" s="867">
        <f t="shared" si="662"/>
        <v>0</v>
      </c>
      <c r="O1442" s="844"/>
      <c r="P1442" s="844"/>
      <c r="Q1442" s="844"/>
    </row>
    <row r="1443" spans="1:17" s="321" customFormat="1" ht="12.75">
      <c r="A1443" s="736" t="s">
        <v>186</v>
      </c>
      <c r="B1443" s="214"/>
      <c r="C1443" s="736"/>
      <c r="D1443" s="467">
        <v>268</v>
      </c>
      <c r="E1443" s="642">
        <v>55</v>
      </c>
      <c r="F1443" s="643">
        <f t="shared" si="662"/>
        <v>0</v>
      </c>
      <c r="G1443" s="951">
        <f t="shared" si="662"/>
        <v>0</v>
      </c>
      <c r="H1443" s="951">
        <f t="shared" si="662"/>
        <v>0</v>
      </c>
      <c r="I1443" s="951">
        <f t="shared" si="662"/>
        <v>0</v>
      </c>
      <c r="J1443" s="951">
        <f t="shared" si="662"/>
        <v>0</v>
      </c>
      <c r="K1443" s="952">
        <f t="shared" si="662"/>
        <v>0</v>
      </c>
      <c r="L1443" s="953">
        <f t="shared" si="662"/>
        <v>0</v>
      </c>
      <c r="M1443" s="953">
        <f t="shared" si="662"/>
        <v>0</v>
      </c>
      <c r="N1443" s="954">
        <f t="shared" si="662"/>
        <v>0</v>
      </c>
      <c r="O1443" s="844"/>
      <c r="P1443" s="844"/>
      <c r="Q1443" s="844"/>
    </row>
    <row r="1444" spans="1:17" s="321" customFormat="1" ht="12.75">
      <c r="A1444" s="145"/>
      <c r="B1444" s="736" t="s">
        <v>1417</v>
      </c>
      <c r="C1444" s="736"/>
      <c r="D1444" s="467">
        <v>269</v>
      </c>
      <c r="E1444" s="214" t="s">
        <v>1418</v>
      </c>
      <c r="F1444" s="640">
        <f t="shared" si="662"/>
        <v>0</v>
      </c>
      <c r="G1444" s="951">
        <f t="shared" si="662"/>
        <v>0</v>
      </c>
      <c r="H1444" s="951">
        <f t="shared" si="662"/>
        <v>0</v>
      </c>
      <c r="I1444" s="951">
        <f t="shared" si="662"/>
        <v>0</v>
      </c>
      <c r="J1444" s="951">
        <f t="shared" si="662"/>
        <v>0</v>
      </c>
      <c r="K1444" s="952">
        <f t="shared" si="662"/>
        <v>0</v>
      </c>
      <c r="L1444" s="953">
        <f t="shared" si="662"/>
        <v>0</v>
      </c>
      <c r="M1444" s="953">
        <f t="shared" si="662"/>
        <v>0</v>
      </c>
      <c r="N1444" s="954">
        <f t="shared" si="662"/>
        <v>0</v>
      </c>
      <c r="O1444" s="844"/>
      <c r="P1444" s="844"/>
      <c r="Q1444" s="844"/>
    </row>
    <row r="1445" spans="1:17" s="81" customFormat="1" ht="12.75">
      <c r="A1445" s="174"/>
      <c r="B1445" s="986"/>
      <c r="C1445" s="165" t="s">
        <v>197</v>
      </c>
      <c r="D1445" s="467">
        <v>270</v>
      </c>
      <c r="E1445" s="956" t="s">
        <v>198</v>
      </c>
      <c r="F1445" s="957">
        <f>F814</f>
        <v>0</v>
      </c>
      <c r="G1445" s="957">
        <f>SUM(H1445:K1445)</f>
        <v>0</v>
      </c>
      <c r="H1445" s="957"/>
      <c r="I1445" s="957"/>
      <c r="J1445" s="957"/>
      <c r="K1445" s="958"/>
      <c r="L1445" s="959"/>
      <c r="M1445" s="959"/>
      <c r="N1445" s="960"/>
      <c r="O1445" s="224"/>
      <c r="P1445" s="224"/>
      <c r="Q1445" s="224"/>
    </row>
    <row r="1446" spans="1:17" s="321" customFormat="1" ht="12.75">
      <c r="A1446" s="834" t="s">
        <v>658</v>
      </c>
      <c r="B1446" s="982"/>
      <c r="C1446" s="987"/>
      <c r="D1446" s="467">
        <v>271</v>
      </c>
      <c r="E1446" s="862" t="s">
        <v>456</v>
      </c>
      <c r="F1446" s="863"/>
      <c r="G1446" s="864">
        <f>SUM(H1446:K1446)</f>
        <v>0</v>
      </c>
      <c r="H1446" s="864"/>
      <c r="I1446" s="864"/>
      <c r="J1446" s="864"/>
      <c r="K1446" s="1089"/>
      <c r="L1446" s="1090"/>
      <c r="M1446" s="1090"/>
      <c r="N1446" s="1091"/>
      <c r="O1446" s="844"/>
      <c r="P1446" s="844"/>
      <c r="Q1446" s="844"/>
    </row>
    <row r="1447" spans="1:17" s="321" customFormat="1" ht="12.75">
      <c r="A1447" s="812" t="s">
        <v>586</v>
      </c>
      <c r="B1447" s="982"/>
      <c r="C1447" s="987"/>
      <c r="D1447" s="467">
        <v>272</v>
      </c>
      <c r="E1447" s="862" t="s">
        <v>461</v>
      </c>
      <c r="F1447" s="863">
        <f aca="true" t="shared" si="663" ref="F1447:N1447">SUM(F1448,F1453,F1461,F1463)</f>
        <v>0</v>
      </c>
      <c r="G1447" s="863">
        <f t="shared" si="663"/>
        <v>11706</v>
      </c>
      <c r="H1447" s="863">
        <f t="shared" si="663"/>
        <v>11706</v>
      </c>
      <c r="I1447" s="863">
        <f t="shared" si="663"/>
        <v>0</v>
      </c>
      <c r="J1447" s="863">
        <f t="shared" si="663"/>
        <v>0</v>
      </c>
      <c r="K1447" s="974">
        <f t="shared" si="663"/>
        <v>0</v>
      </c>
      <c r="L1447" s="975">
        <f t="shared" si="663"/>
        <v>5615</v>
      </c>
      <c r="M1447" s="975">
        <f t="shared" si="663"/>
        <v>5869</v>
      </c>
      <c r="N1447" s="976">
        <f t="shared" si="663"/>
        <v>6574</v>
      </c>
      <c r="O1447" s="844"/>
      <c r="P1447" s="844"/>
      <c r="Q1447" s="844"/>
    </row>
    <row r="1448" spans="1:17" s="321" customFormat="1" ht="12.75">
      <c r="A1448" s="637"/>
      <c r="B1448" s="736" t="s">
        <v>199</v>
      </c>
      <c r="C1448" s="164"/>
      <c r="D1448" s="467">
        <v>273</v>
      </c>
      <c r="E1448" s="816">
        <v>56</v>
      </c>
      <c r="F1448" s="817">
        <f aca="true" t="shared" si="664" ref="F1448:N1448">SUM(F1449)</f>
        <v>0</v>
      </c>
      <c r="G1448" s="951">
        <f t="shared" si="664"/>
        <v>800</v>
      </c>
      <c r="H1448" s="951">
        <f t="shared" si="664"/>
        <v>800</v>
      </c>
      <c r="I1448" s="951">
        <f t="shared" si="664"/>
        <v>0</v>
      </c>
      <c r="J1448" s="951">
        <f t="shared" si="664"/>
        <v>0</v>
      </c>
      <c r="K1448" s="952">
        <f t="shared" si="664"/>
        <v>0</v>
      </c>
      <c r="L1448" s="953">
        <f t="shared" si="664"/>
        <v>0</v>
      </c>
      <c r="M1448" s="953">
        <f t="shared" si="664"/>
        <v>0</v>
      </c>
      <c r="N1448" s="954">
        <f t="shared" si="664"/>
        <v>0</v>
      </c>
      <c r="O1448" s="844"/>
      <c r="P1448" s="844"/>
      <c r="Q1448" s="844"/>
    </row>
    <row r="1449" spans="1:17" s="321" customFormat="1" ht="12.75">
      <c r="A1449" s="637"/>
      <c r="B1449" s="736"/>
      <c r="C1449" s="1060" t="s">
        <v>1265</v>
      </c>
      <c r="D1449" s="467">
        <v>274</v>
      </c>
      <c r="E1449" s="141" t="s">
        <v>1266</v>
      </c>
      <c r="F1449" s="655">
        <f aca="true" t="shared" si="665" ref="F1449:N1449">SUM(F1450:F1452)</f>
        <v>0</v>
      </c>
      <c r="G1449" s="951">
        <f t="shared" si="665"/>
        <v>800</v>
      </c>
      <c r="H1449" s="951">
        <f t="shared" si="665"/>
        <v>800</v>
      </c>
      <c r="I1449" s="951">
        <f t="shared" si="665"/>
        <v>0</v>
      </c>
      <c r="J1449" s="951">
        <f t="shared" si="665"/>
        <v>0</v>
      </c>
      <c r="K1449" s="952">
        <f t="shared" si="665"/>
        <v>0</v>
      </c>
      <c r="L1449" s="953">
        <f t="shared" si="665"/>
        <v>0</v>
      </c>
      <c r="M1449" s="953">
        <f t="shared" si="665"/>
        <v>0</v>
      </c>
      <c r="N1449" s="954">
        <f t="shared" si="665"/>
        <v>0</v>
      </c>
      <c r="O1449" s="844"/>
      <c r="P1449" s="844"/>
      <c r="Q1449" s="844"/>
    </row>
    <row r="1450" spans="1:17" s="321" customFormat="1" ht="12.75">
      <c r="A1450" s="637"/>
      <c r="B1450" s="736"/>
      <c r="C1450" s="1061" t="s">
        <v>1267</v>
      </c>
      <c r="D1450" s="467">
        <v>275</v>
      </c>
      <c r="E1450" s="155" t="s">
        <v>1268</v>
      </c>
      <c r="F1450" s="660">
        <f>F869</f>
        <v>0</v>
      </c>
      <c r="G1450" s="720">
        <f>SUM(H1450:K1450)</f>
        <v>800</v>
      </c>
      <c r="H1450" s="720">
        <f aca="true" t="shared" si="666" ref="H1450:N1452">H869</f>
        <v>800</v>
      </c>
      <c r="I1450" s="720">
        <f t="shared" si="666"/>
        <v>0</v>
      </c>
      <c r="J1450" s="720">
        <f t="shared" si="666"/>
        <v>0</v>
      </c>
      <c r="K1450" s="878">
        <f t="shared" si="666"/>
        <v>0</v>
      </c>
      <c r="L1450" s="879">
        <f t="shared" si="666"/>
        <v>0</v>
      </c>
      <c r="M1450" s="879">
        <f t="shared" si="666"/>
        <v>0</v>
      </c>
      <c r="N1450" s="880">
        <f t="shared" si="666"/>
        <v>0</v>
      </c>
      <c r="O1450" s="844"/>
      <c r="P1450" s="844"/>
      <c r="Q1450" s="844"/>
    </row>
    <row r="1451" spans="1:17" s="321" customFormat="1" ht="12.75">
      <c r="A1451" s="637"/>
      <c r="B1451" s="736"/>
      <c r="C1451" s="1078" t="s">
        <v>1269</v>
      </c>
      <c r="D1451" s="467">
        <v>276</v>
      </c>
      <c r="E1451" s="155" t="s">
        <v>1270</v>
      </c>
      <c r="F1451" s="660">
        <f>F870</f>
        <v>0</v>
      </c>
      <c r="G1451" s="720">
        <f>SUM(H1451:K1451)</f>
        <v>0</v>
      </c>
      <c r="H1451" s="720">
        <f t="shared" si="666"/>
        <v>0</v>
      </c>
      <c r="I1451" s="720">
        <f t="shared" si="666"/>
        <v>0</v>
      </c>
      <c r="J1451" s="720">
        <f t="shared" si="666"/>
        <v>0</v>
      </c>
      <c r="K1451" s="878">
        <f t="shared" si="666"/>
        <v>0</v>
      </c>
      <c r="L1451" s="879">
        <f t="shared" si="666"/>
        <v>0</v>
      </c>
      <c r="M1451" s="879">
        <f t="shared" si="666"/>
        <v>0</v>
      </c>
      <c r="N1451" s="880">
        <f t="shared" si="666"/>
        <v>0</v>
      </c>
      <c r="O1451" s="844"/>
      <c r="P1451" s="844"/>
      <c r="Q1451" s="844"/>
    </row>
    <row r="1452" spans="1:17" s="321" customFormat="1" ht="12.75">
      <c r="A1452" s="637"/>
      <c r="B1452" s="736"/>
      <c r="C1452" s="1078" t="s">
        <v>1271</v>
      </c>
      <c r="D1452" s="467">
        <v>277</v>
      </c>
      <c r="E1452" s="155" t="s">
        <v>1272</v>
      </c>
      <c r="F1452" s="660">
        <f>F871</f>
        <v>0</v>
      </c>
      <c r="G1452" s="720">
        <f>SUM(H1452:K1452)</f>
        <v>0</v>
      </c>
      <c r="H1452" s="720">
        <f t="shared" si="666"/>
        <v>0</v>
      </c>
      <c r="I1452" s="720">
        <f t="shared" si="666"/>
        <v>0</v>
      </c>
      <c r="J1452" s="720">
        <f t="shared" si="666"/>
        <v>0</v>
      </c>
      <c r="K1452" s="878">
        <f t="shared" si="666"/>
        <v>0</v>
      </c>
      <c r="L1452" s="879">
        <f t="shared" si="666"/>
        <v>0</v>
      </c>
      <c r="M1452" s="879">
        <f t="shared" si="666"/>
        <v>0</v>
      </c>
      <c r="N1452" s="880">
        <f t="shared" si="666"/>
        <v>0</v>
      </c>
      <c r="O1452" s="844"/>
      <c r="P1452" s="844"/>
      <c r="Q1452" s="844"/>
    </row>
    <row r="1453" spans="1:17" s="321" customFormat="1" ht="12.75">
      <c r="A1453" s="770" t="s">
        <v>1477</v>
      </c>
      <c r="B1453" s="785"/>
      <c r="C1453" s="826"/>
      <c r="D1453" s="467">
        <v>278</v>
      </c>
      <c r="E1453" s="214">
        <v>70</v>
      </c>
      <c r="F1453" s="640">
        <f aca="true" t="shared" si="667" ref="F1453:N1453">SUM(F1454)</f>
        <v>0</v>
      </c>
      <c r="G1453" s="951">
        <f t="shared" si="667"/>
        <v>10106</v>
      </c>
      <c r="H1453" s="951">
        <f t="shared" si="667"/>
        <v>10106</v>
      </c>
      <c r="I1453" s="951">
        <f t="shared" si="667"/>
        <v>0</v>
      </c>
      <c r="J1453" s="951">
        <f t="shared" si="667"/>
        <v>0</v>
      </c>
      <c r="K1453" s="952">
        <f t="shared" si="667"/>
        <v>0</v>
      </c>
      <c r="L1453" s="953">
        <f t="shared" si="667"/>
        <v>5615</v>
      </c>
      <c r="M1453" s="953">
        <f t="shared" si="667"/>
        <v>5785</v>
      </c>
      <c r="N1453" s="954">
        <f t="shared" si="667"/>
        <v>6073</v>
      </c>
      <c r="O1453" s="844"/>
      <c r="P1453" s="844"/>
      <c r="Q1453" s="844"/>
    </row>
    <row r="1454" spans="1:17" s="321" customFormat="1" ht="12.75">
      <c r="A1454" s="684" t="s">
        <v>1403</v>
      </c>
      <c r="B1454" s="736"/>
      <c r="C1454" s="785"/>
      <c r="D1454" s="467">
        <v>279</v>
      </c>
      <c r="E1454" s="214">
        <v>71</v>
      </c>
      <c r="F1454" s="640">
        <f aca="true" t="shared" si="668" ref="F1454:N1454">SUM(F1455,F1460)</f>
        <v>0</v>
      </c>
      <c r="G1454" s="951">
        <f t="shared" si="668"/>
        <v>10106</v>
      </c>
      <c r="H1454" s="951">
        <f t="shared" si="668"/>
        <v>10106</v>
      </c>
      <c r="I1454" s="951">
        <f t="shared" si="668"/>
        <v>0</v>
      </c>
      <c r="J1454" s="951">
        <f t="shared" si="668"/>
        <v>0</v>
      </c>
      <c r="K1454" s="952">
        <f t="shared" si="668"/>
        <v>0</v>
      </c>
      <c r="L1454" s="953">
        <f t="shared" si="668"/>
        <v>5615</v>
      </c>
      <c r="M1454" s="953">
        <f t="shared" si="668"/>
        <v>5785</v>
      </c>
      <c r="N1454" s="954">
        <f t="shared" si="668"/>
        <v>6073</v>
      </c>
      <c r="O1454" s="844"/>
      <c r="P1454" s="844"/>
      <c r="Q1454" s="844"/>
    </row>
    <row r="1455" spans="1:17" s="321" customFormat="1" ht="12.75">
      <c r="A1455" s="214"/>
      <c r="B1455" s="736" t="s">
        <v>1395</v>
      </c>
      <c r="C1455" s="785"/>
      <c r="D1455" s="467">
        <v>280</v>
      </c>
      <c r="E1455" s="214" t="s">
        <v>1254</v>
      </c>
      <c r="F1455" s="640">
        <f aca="true" t="shared" si="669" ref="F1455:N1455">SUM(F1456:F1459)</f>
        <v>0</v>
      </c>
      <c r="G1455" s="951">
        <f t="shared" si="669"/>
        <v>7606</v>
      </c>
      <c r="H1455" s="951">
        <f t="shared" si="669"/>
        <v>7606</v>
      </c>
      <c r="I1455" s="951">
        <f t="shared" si="669"/>
        <v>0</v>
      </c>
      <c r="J1455" s="951">
        <f t="shared" si="669"/>
        <v>0</v>
      </c>
      <c r="K1455" s="952">
        <f t="shared" si="669"/>
        <v>0</v>
      </c>
      <c r="L1455" s="953">
        <f t="shared" si="669"/>
        <v>2615</v>
      </c>
      <c r="M1455" s="953">
        <f t="shared" si="669"/>
        <v>2695</v>
      </c>
      <c r="N1455" s="954">
        <f t="shared" si="669"/>
        <v>2828</v>
      </c>
      <c r="O1455" s="844"/>
      <c r="P1455" s="844"/>
      <c r="Q1455" s="844"/>
    </row>
    <row r="1456" spans="1:17" s="321" customFormat="1" ht="12.75">
      <c r="A1456" s="148"/>
      <c r="B1456" s="736"/>
      <c r="C1456" s="164" t="s">
        <v>1255</v>
      </c>
      <c r="D1456" s="467">
        <v>281</v>
      </c>
      <c r="E1456" s="165" t="s">
        <v>1256</v>
      </c>
      <c r="F1456" s="722">
        <f>F875</f>
        <v>0</v>
      </c>
      <c r="G1456" s="720">
        <f>SUM(H1456:K1456)</f>
        <v>0</v>
      </c>
      <c r="H1456" s="720">
        <f aca="true" t="shared" si="670" ref="H1456:N1460">H875</f>
        <v>0</v>
      </c>
      <c r="I1456" s="720">
        <f t="shared" si="670"/>
        <v>0</v>
      </c>
      <c r="J1456" s="720">
        <f t="shared" si="670"/>
        <v>0</v>
      </c>
      <c r="K1456" s="878">
        <f t="shared" si="670"/>
        <v>0</v>
      </c>
      <c r="L1456" s="879">
        <f t="shared" si="670"/>
        <v>0</v>
      </c>
      <c r="M1456" s="879">
        <f t="shared" si="670"/>
        <v>0</v>
      </c>
      <c r="N1456" s="880">
        <f t="shared" si="670"/>
        <v>0</v>
      </c>
      <c r="O1456" s="844"/>
      <c r="P1456" s="844"/>
      <c r="Q1456" s="844"/>
    </row>
    <row r="1457" spans="1:17" s="321" customFormat="1" ht="12.75">
      <c r="A1457" s="148"/>
      <c r="B1457" s="736"/>
      <c r="C1457" s="709" t="s">
        <v>1257</v>
      </c>
      <c r="D1457" s="467">
        <v>282</v>
      </c>
      <c r="E1457" s="165" t="s">
        <v>1258</v>
      </c>
      <c r="F1457" s="722">
        <f>F876</f>
        <v>0</v>
      </c>
      <c r="G1457" s="720">
        <f>SUM(H1457:K1457)</f>
        <v>0</v>
      </c>
      <c r="H1457" s="720">
        <f t="shared" si="670"/>
        <v>0</v>
      </c>
      <c r="I1457" s="720">
        <f t="shared" si="670"/>
        <v>0</v>
      </c>
      <c r="J1457" s="720">
        <f t="shared" si="670"/>
        <v>0</v>
      </c>
      <c r="K1457" s="878">
        <f t="shared" si="670"/>
        <v>0</v>
      </c>
      <c r="L1457" s="879">
        <f t="shared" si="670"/>
        <v>0</v>
      </c>
      <c r="M1457" s="879">
        <f t="shared" si="670"/>
        <v>0</v>
      </c>
      <c r="N1457" s="880">
        <f t="shared" si="670"/>
        <v>0</v>
      </c>
      <c r="O1457" s="844"/>
      <c r="P1457" s="844"/>
      <c r="Q1457" s="844"/>
    </row>
    <row r="1458" spans="1:17" s="321" customFormat="1" ht="12.75">
      <c r="A1458" s="148"/>
      <c r="B1458" s="736"/>
      <c r="C1458" s="165" t="s">
        <v>1259</v>
      </c>
      <c r="D1458" s="467">
        <v>283</v>
      </c>
      <c r="E1458" s="165" t="s">
        <v>1260</v>
      </c>
      <c r="F1458" s="722">
        <f>F877</f>
        <v>0</v>
      </c>
      <c r="G1458" s="720">
        <f>SUM(H1458:K1458)</f>
        <v>0</v>
      </c>
      <c r="H1458" s="720">
        <f t="shared" si="670"/>
        <v>0</v>
      </c>
      <c r="I1458" s="720">
        <f t="shared" si="670"/>
        <v>0</v>
      </c>
      <c r="J1458" s="720">
        <f t="shared" si="670"/>
        <v>0</v>
      </c>
      <c r="K1458" s="878">
        <f t="shared" si="670"/>
        <v>0</v>
      </c>
      <c r="L1458" s="879">
        <f t="shared" si="670"/>
        <v>0</v>
      </c>
      <c r="M1458" s="879">
        <f t="shared" si="670"/>
        <v>0</v>
      </c>
      <c r="N1458" s="880">
        <f t="shared" si="670"/>
        <v>0</v>
      </c>
      <c r="O1458" s="844"/>
      <c r="P1458" s="844"/>
      <c r="Q1458" s="844"/>
    </row>
    <row r="1459" spans="1:17" s="321" customFormat="1" ht="12.75">
      <c r="A1459" s="148"/>
      <c r="B1459" s="736"/>
      <c r="C1459" s="165" t="s">
        <v>1261</v>
      </c>
      <c r="D1459" s="467">
        <v>284</v>
      </c>
      <c r="E1459" s="165" t="s">
        <v>1262</v>
      </c>
      <c r="F1459" s="722">
        <f>F878</f>
        <v>0</v>
      </c>
      <c r="G1459" s="720">
        <f>SUM(H1459:K1459)</f>
        <v>7606</v>
      </c>
      <c r="H1459" s="720">
        <f t="shared" si="670"/>
        <v>7606</v>
      </c>
      <c r="I1459" s="720">
        <f t="shared" si="670"/>
        <v>0</v>
      </c>
      <c r="J1459" s="720">
        <f t="shared" si="670"/>
        <v>0</v>
      </c>
      <c r="K1459" s="878">
        <f t="shared" si="670"/>
        <v>0</v>
      </c>
      <c r="L1459" s="879">
        <f t="shared" si="670"/>
        <v>2615</v>
      </c>
      <c r="M1459" s="879">
        <f t="shared" si="670"/>
        <v>2695</v>
      </c>
      <c r="N1459" s="880">
        <f t="shared" si="670"/>
        <v>2828</v>
      </c>
      <c r="O1459" s="844"/>
      <c r="P1459" s="844"/>
      <c r="Q1459" s="844"/>
    </row>
    <row r="1460" spans="1:17" s="321" customFormat="1" ht="12.75">
      <c r="A1460" s="148"/>
      <c r="B1460" s="233" t="s">
        <v>277</v>
      </c>
      <c r="C1460" s="233"/>
      <c r="D1460" s="467">
        <v>285</v>
      </c>
      <c r="E1460" s="1064" t="s">
        <v>1387</v>
      </c>
      <c r="F1460" s="722">
        <f>F879</f>
        <v>0</v>
      </c>
      <c r="G1460" s="720">
        <f>SUM(H1460:K1460)</f>
        <v>2500</v>
      </c>
      <c r="H1460" s="720">
        <f t="shared" si="670"/>
        <v>2500</v>
      </c>
      <c r="I1460" s="720">
        <f t="shared" si="670"/>
        <v>0</v>
      </c>
      <c r="J1460" s="720">
        <f t="shared" si="670"/>
        <v>0</v>
      </c>
      <c r="K1460" s="878">
        <f t="shared" si="670"/>
        <v>0</v>
      </c>
      <c r="L1460" s="879">
        <f t="shared" si="670"/>
        <v>3000</v>
      </c>
      <c r="M1460" s="879">
        <f t="shared" si="670"/>
        <v>3090</v>
      </c>
      <c r="N1460" s="880">
        <f t="shared" si="670"/>
        <v>3245</v>
      </c>
      <c r="O1460" s="844"/>
      <c r="P1460" s="844"/>
      <c r="Q1460" s="844"/>
    </row>
    <row r="1461" spans="1:17" s="321" customFormat="1" ht="12.75">
      <c r="A1461" s="141" t="s">
        <v>655</v>
      </c>
      <c r="B1461" s="736"/>
      <c r="C1461" s="165"/>
      <c r="D1461" s="467">
        <v>286</v>
      </c>
      <c r="E1461" s="1064">
        <v>81</v>
      </c>
      <c r="F1461" s="1065">
        <f aca="true" t="shared" si="671" ref="F1461:N1461">SUM(F1462)</f>
        <v>0</v>
      </c>
      <c r="G1461" s="1065">
        <f t="shared" si="671"/>
        <v>800</v>
      </c>
      <c r="H1461" s="1065">
        <f t="shared" si="671"/>
        <v>800</v>
      </c>
      <c r="I1461" s="1065">
        <f t="shared" si="671"/>
        <v>0</v>
      </c>
      <c r="J1461" s="1065">
        <f t="shared" si="671"/>
        <v>0</v>
      </c>
      <c r="K1461" s="1080">
        <f t="shared" si="671"/>
        <v>0</v>
      </c>
      <c r="L1461" s="1081">
        <f t="shared" si="671"/>
        <v>0</v>
      </c>
      <c r="M1461" s="1081">
        <f t="shared" si="671"/>
        <v>84</v>
      </c>
      <c r="N1461" s="1082">
        <f t="shared" si="671"/>
        <v>501</v>
      </c>
      <c r="O1461" s="844"/>
      <c r="P1461" s="844"/>
      <c r="Q1461" s="844"/>
    </row>
    <row r="1462" spans="1:17" s="321" customFormat="1" ht="12.75">
      <c r="A1462" s="148"/>
      <c r="B1462" s="145" t="s">
        <v>257</v>
      </c>
      <c r="C1462" s="165"/>
      <c r="D1462" s="467">
        <v>287</v>
      </c>
      <c r="E1462" s="1064" t="s">
        <v>258</v>
      </c>
      <c r="F1462" s="722">
        <f>F888</f>
        <v>0</v>
      </c>
      <c r="G1462" s="720">
        <f>SUM(H1462:K1462)</f>
        <v>800</v>
      </c>
      <c r="H1462" s="720">
        <f aca="true" t="shared" si="672" ref="H1462:N1462">H888</f>
        <v>800</v>
      </c>
      <c r="I1462" s="720">
        <f t="shared" si="672"/>
        <v>0</v>
      </c>
      <c r="J1462" s="720">
        <f t="shared" si="672"/>
        <v>0</v>
      </c>
      <c r="K1462" s="878">
        <f t="shared" si="672"/>
        <v>0</v>
      </c>
      <c r="L1462" s="879">
        <f t="shared" si="672"/>
        <v>0</v>
      </c>
      <c r="M1462" s="879">
        <f t="shared" si="672"/>
        <v>84</v>
      </c>
      <c r="N1462" s="880">
        <f t="shared" si="672"/>
        <v>501</v>
      </c>
      <c r="O1462" s="844"/>
      <c r="P1462" s="844"/>
      <c r="Q1462" s="844"/>
    </row>
    <row r="1463" spans="1:17" s="321" customFormat="1" ht="12.75">
      <c r="A1463" s="1066" t="s">
        <v>259</v>
      </c>
      <c r="B1463" s="1067"/>
      <c r="C1463" s="1068"/>
      <c r="D1463" s="467">
        <v>288</v>
      </c>
      <c r="E1463" s="1064">
        <v>84</v>
      </c>
      <c r="F1463" s="722">
        <f aca="true" t="shared" si="673" ref="F1463:N1463">SUM(F1464)</f>
        <v>0</v>
      </c>
      <c r="G1463" s="722">
        <f t="shared" si="673"/>
        <v>0</v>
      </c>
      <c r="H1463" s="722">
        <f t="shared" si="673"/>
        <v>0</v>
      </c>
      <c r="I1463" s="722">
        <f t="shared" si="673"/>
        <v>0</v>
      </c>
      <c r="J1463" s="722">
        <f t="shared" si="673"/>
        <v>0</v>
      </c>
      <c r="K1463" s="722">
        <f t="shared" si="673"/>
        <v>0</v>
      </c>
      <c r="L1463" s="1086">
        <f t="shared" si="673"/>
        <v>0</v>
      </c>
      <c r="M1463" s="1086">
        <f t="shared" si="673"/>
        <v>0</v>
      </c>
      <c r="N1463" s="1086">
        <f t="shared" si="673"/>
        <v>0</v>
      </c>
      <c r="O1463" s="844"/>
      <c r="P1463" s="844"/>
      <c r="Q1463" s="844"/>
    </row>
    <row r="1464" spans="1:17" s="321" customFormat="1" ht="12.75">
      <c r="A1464" s="1069"/>
      <c r="B1464" s="1070" t="s">
        <v>260</v>
      </c>
      <c r="C1464" s="701"/>
      <c r="D1464" s="467">
        <v>289</v>
      </c>
      <c r="E1464" s="165" t="s">
        <v>261</v>
      </c>
      <c r="F1464" s="722">
        <f aca="true" t="shared" si="674" ref="F1464:N1464">SUM(F1465:F1466)</f>
        <v>0</v>
      </c>
      <c r="G1464" s="722">
        <f t="shared" si="674"/>
        <v>0</v>
      </c>
      <c r="H1464" s="722">
        <f t="shared" si="674"/>
        <v>0</v>
      </c>
      <c r="I1464" s="722">
        <f t="shared" si="674"/>
        <v>0</v>
      </c>
      <c r="J1464" s="722">
        <f t="shared" si="674"/>
        <v>0</v>
      </c>
      <c r="K1464" s="722">
        <f t="shared" si="674"/>
        <v>0</v>
      </c>
      <c r="L1464" s="1086">
        <f t="shared" si="674"/>
        <v>0</v>
      </c>
      <c r="M1464" s="1086">
        <f t="shared" si="674"/>
        <v>0</v>
      </c>
      <c r="N1464" s="1086">
        <f t="shared" si="674"/>
        <v>0</v>
      </c>
      <c r="O1464" s="844"/>
      <c r="P1464" s="844"/>
      <c r="Q1464" s="844"/>
    </row>
    <row r="1465" spans="1:17" s="321" customFormat="1" ht="12.75">
      <c r="A1465" s="1069"/>
      <c r="B1465" s="1070"/>
      <c r="C1465" s="775" t="s">
        <v>262</v>
      </c>
      <c r="D1465" s="467">
        <v>290</v>
      </c>
      <c r="E1465" s="148" t="s">
        <v>263</v>
      </c>
      <c r="F1465" s="722"/>
      <c r="G1465" s="720">
        <f>SUM(H1465:K1465)</f>
        <v>0</v>
      </c>
      <c r="H1465" s="720"/>
      <c r="I1465" s="720"/>
      <c r="J1465" s="720"/>
      <c r="K1465" s="878"/>
      <c r="L1465" s="879"/>
      <c r="M1465" s="879"/>
      <c r="N1465" s="880"/>
      <c r="O1465" s="844"/>
      <c r="P1465" s="844"/>
      <c r="Q1465" s="844"/>
    </row>
    <row r="1466" spans="1:17" s="321" customFormat="1" ht="12.75">
      <c r="A1466" s="1069"/>
      <c r="B1466" s="1070"/>
      <c r="C1466" s="775" t="s">
        <v>264</v>
      </c>
      <c r="D1466" s="467">
        <v>291</v>
      </c>
      <c r="E1466" s="148" t="s">
        <v>265</v>
      </c>
      <c r="F1466" s="722">
        <f>F892</f>
        <v>0</v>
      </c>
      <c r="G1466" s="720">
        <f>SUM(H1466:K1466)</f>
        <v>0</v>
      </c>
      <c r="H1466" s="720">
        <f aca="true" t="shared" si="675" ref="H1466:N1466">H892</f>
        <v>0</v>
      </c>
      <c r="I1466" s="720">
        <f t="shared" si="675"/>
        <v>0</v>
      </c>
      <c r="J1466" s="720">
        <f t="shared" si="675"/>
        <v>0</v>
      </c>
      <c r="K1466" s="878">
        <f t="shared" si="675"/>
        <v>0</v>
      </c>
      <c r="L1466" s="879">
        <f t="shared" si="675"/>
        <v>0</v>
      </c>
      <c r="M1466" s="879">
        <f t="shared" si="675"/>
        <v>0</v>
      </c>
      <c r="N1466" s="880">
        <f t="shared" si="675"/>
        <v>0</v>
      </c>
      <c r="O1466" s="844"/>
      <c r="P1466" s="844"/>
      <c r="Q1466" s="844"/>
    </row>
    <row r="1467" spans="1:17" s="321" customFormat="1" ht="12.75">
      <c r="A1467" s="812" t="s">
        <v>659</v>
      </c>
      <c r="B1467" s="982"/>
      <c r="C1467" s="989"/>
      <c r="D1467" s="467">
        <v>292</v>
      </c>
      <c r="E1467" s="862" t="s">
        <v>477</v>
      </c>
      <c r="F1467" s="863">
        <f aca="true" t="shared" si="676" ref="F1467:N1467">SUM(F1468)</f>
        <v>0</v>
      </c>
      <c r="G1467" s="864">
        <f t="shared" si="676"/>
        <v>0</v>
      </c>
      <c r="H1467" s="864">
        <f t="shared" si="676"/>
        <v>0</v>
      </c>
      <c r="I1467" s="864">
        <f t="shared" si="676"/>
        <v>0</v>
      </c>
      <c r="J1467" s="864">
        <f t="shared" si="676"/>
        <v>0</v>
      </c>
      <c r="K1467" s="865">
        <f t="shared" si="676"/>
        <v>0</v>
      </c>
      <c r="L1467" s="866">
        <f t="shared" si="676"/>
        <v>0</v>
      </c>
      <c r="M1467" s="866">
        <f t="shared" si="676"/>
        <v>0</v>
      </c>
      <c r="N1467" s="867">
        <f t="shared" si="676"/>
        <v>0</v>
      </c>
      <c r="O1467" s="844"/>
      <c r="P1467" s="844"/>
      <c r="Q1467" s="844"/>
    </row>
    <row r="1468" spans="1:17" s="321" customFormat="1" ht="12.75">
      <c r="A1468" s="637"/>
      <c r="B1468" s="736" t="s">
        <v>199</v>
      </c>
      <c r="C1468" s="164"/>
      <c r="D1468" s="467">
        <v>293</v>
      </c>
      <c r="E1468" s="816">
        <v>56</v>
      </c>
      <c r="F1468" s="817">
        <f aca="true" t="shared" si="677" ref="F1468:N1468">SUM(F1469,F1473)</f>
        <v>0</v>
      </c>
      <c r="G1468" s="951">
        <f t="shared" si="677"/>
        <v>0</v>
      </c>
      <c r="H1468" s="951">
        <f t="shared" si="677"/>
        <v>0</v>
      </c>
      <c r="I1468" s="951">
        <f t="shared" si="677"/>
        <v>0</v>
      </c>
      <c r="J1468" s="951">
        <f t="shared" si="677"/>
        <v>0</v>
      </c>
      <c r="K1468" s="952">
        <f t="shared" si="677"/>
        <v>0</v>
      </c>
      <c r="L1468" s="953">
        <f t="shared" si="677"/>
        <v>0</v>
      </c>
      <c r="M1468" s="953">
        <f t="shared" si="677"/>
        <v>0</v>
      </c>
      <c r="N1468" s="954">
        <f t="shared" si="677"/>
        <v>0</v>
      </c>
      <c r="O1468" s="844"/>
      <c r="P1468" s="844"/>
      <c r="Q1468" s="844"/>
    </row>
    <row r="1469" spans="1:17" s="321" customFormat="1" ht="12.75">
      <c r="A1469" s="637"/>
      <c r="B1469" s="736"/>
      <c r="C1469" s="1060" t="s">
        <v>1265</v>
      </c>
      <c r="D1469" s="467">
        <v>294</v>
      </c>
      <c r="E1469" s="141" t="s">
        <v>1266</v>
      </c>
      <c r="F1469" s="655">
        <f aca="true" t="shared" si="678" ref="F1469:N1469">SUM(F1470:F1472)</f>
        <v>0</v>
      </c>
      <c r="G1469" s="951">
        <f t="shared" si="678"/>
        <v>0</v>
      </c>
      <c r="H1469" s="951">
        <f t="shared" si="678"/>
        <v>0</v>
      </c>
      <c r="I1469" s="951">
        <f t="shared" si="678"/>
        <v>0</v>
      </c>
      <c r="J1469" s="951">
        <f t="shared" si="678"/>
        <v>0</v>
      </c>
      <c r="K1469" s="952">
        <f t="shared" si="678"/>
        <v>0</v>
      </c>
      <c r="L1469" s="953">
        <f t="shared" si="678"/>
        <v>0</v>
      </c>
      <c r="M1469" s="953">
        <f t="shared" si="678"/>
        <v>0</v>
      </c>
      <c r="N1469" s="954">
        <f t="shared" si="678"/>
        <v>0</v>
      </c>
      <c r="O1469" s="844"/>
      <c r="P1469" s="844"/>
      <c r="Q1469" s="844"/>
    </row>
    <row r="1470" spans="1:17" s="321" customFormat="1" ht="12.75">
      <c r="A1470" s="637"/>
      <c r="B1470" s="736"/>
      <c r="C1470" s="1061" t="s">
        <v>1267</v>
      </c>
      <c r="D1470" s="467">
        <v>295</v>
      </c>
      <c r="E1470" s="155" t="s">
        <v>1268</v>
      </c>
      <c r="F1470" s="660">
        <f>F917</f>
        <v>0</v>
      </c>
      <c r="G1470" s="720">
        <f>SUM(H1470:K1470)</f>
        <v>0</v>
      </c>
      <c r="H1470" s="720">
        <f aca="true" t="shared" si="679" ref="H1470:N1472">H917</f>
        <v>0</v>
      </c>
      <c r="I1470" s="720">
        <f t="shared" si="679"/>
        <v>0</v>
      </c>
      <c r="J1470" s="720">
        <f t="shared" si="679"/>
        <v>0</v>
      </c>
      <c r="K1470" s="878">
        <f t="shared" si="679"/>
        <v>0</v>
      </c>
      <c r="L1470" s="879">
        <f t="shared" si="679"/>
        <v>0</v>
      </c>
      <c r="M1470" s="879">
        <f t="shared" si="679"/>
        <v>0</v>
      </c>
      <c r="N1470" s="880">
        <f t="shared" si="679"/>
        <v>0</v>
      </c>
      <c r="O1470" s="844"/>
      <c r="P1470" s="844"/>
      <c r="Q1470" s="844"/>
    </row>
    <row r="1471" spans="1:17" s="321" customFormat="1" ht="12.75">
      <c r="A1471" s="637"/>
      <c r="B1471" s="736"/>
      <c r="C1471" s="1078" t="s">
        <v>1269</v>
      </c>
      <c r="D1471" s="467">
        <v>296</v>
      </c>
      <c r="E1471" s="155" t="s">
        <v>1270</v>
      </c>
      <c r="F1471" s="660">
        <f>F918</f>
        <v>0</v>
      </c>
      <c r="G1471" s="720">
        <f>SUM(H1471:K1471)</f>
        <v>0</v>
      </c>
      <c r="H1471" s="720">
        <f t="shared" si="679"/>
        <v>0</v>
      </c>
      <c r="I1471" s="720">
        <f t="shared" si="679"/>
        <v>0</v>
      </c>
      <c r="J1471" s="720">
        <f t="shared" si="679"/>
        <v>0</v>
      </c>
      <c r="K1471" s="878">
        <f t="shared" si="679"/>
        <v>0</v>
      </c>
      <c r="L1471" s="879">
        <f t="shared" si="679"/>
        <v>0</v>
      </c>
      <c r="M1471" s="879">
        <f t="shared" si="679"/>
        <v>0</v>
      </c>
      <c r="N1471" s="880">
        <f t="shared" si="679"/>
        <v>0</v>
      </c>
      <c r="O1471" s="844"/>
      <c r="P1471" s="844"/>
      <c r="Q1471" s="844"/>
    </row>
    <row r="1472" spans="1:17" s="321" customFormat="1" ht="12.75">
      <c r="A1472" s="637"/>
      <c r="B1472" s="736"/>
      <c r="C1472" s="1078" t="s">
        <v>1271</v>
      </c>
      <c r="D1472" s="467">
        <v>297</v>
      </c>
      <c r="E1472" s="155" t="s">
        <v>1272</v>
      </c>
      <c r="F1472" s="660">
        <f>F919</f>
        <v>0</v>
      </c>
      <c r="G1472" s="720">
        <f>SUM(H1472:K1472)</f>
        <v>0</v>
      </c>
      <c r="H1472" s="720">
        <f t="shared" si="679"/>
        <v>0</v>
      </c>
      <c r="I1472" s="720">
        <f t="shared" si="679"/>
        <v>0</v>
      </c>
      <c r="J1472" s="720">
        <f t="shared" si="679"/>
        <v>0</v>
      </c>
      <c r="K1472" s="878">
        <f t="shared" si="679"/>
        <v>0</v>
      </c>
      <c r="L1472" s="879">
        <f t="shared" si="679"/>
        <v>0</v>
      </c>
      <c r="M1472" s="879">
        <f t="shared" si="679"/>
        <v>0</v>
      </c>
      <c r="N1472" s="880">
        <f t="shared" si="679"/>
        <v>0</v>
      </c>
      <c r="O1472" s="844"/>
      <c r="P1472" s="844"/>
      <c r="Q1472" s="844"/>
    </row>
    <row r="1473" spans="1:17" s="321" customFormat="1" ht="12.75">
      <c r="A1473" s="637"/>
      <c r="B1473" s="828" t="s">
        <v>200</v>
      </c>
      <c r="C1473" s="828"/>
      <c r="D1473" s="467">
        <v>298</v>
      </c>
      <c r="E1473" s="761" t="s">
        <v>201</v>
      </c>
      <c r="F1473" s="762">
        <f aca="true" t="shared" si="680" ref="F1473:N1473">SUM(F1474:F1476)</f>
        <v>0</v>
      </c>
      <c r="G1473" s="951">
        <f t="shared" si="680"/>
        <v>0</v>
      </c>
      <c r="H1473" s="951">
        <f t="shared" si="680"/>
        <v>0</v>
      </c>
      <c r="I1473" s="951">
        <f t="shared" si="680"/>
        <v>0</v>
      </c>
      <c r="J1473" s="951">
        <f t="shared" si="680"/>
        <v>0</v>
      </c>
      <c r="K1473" s="952">
        <f t="shared" si="680"/>
        <v>0</v>
      </c>
      <c r="L1473" s="953">
        <f t="shared" si="680"/>
        <v>0</v>
      </c>
      <c r="M1473" s="953">
        <f t="shared" si="680"/>
        <v>0</v>
      </c>
      <c r="N1473" s="954">
        <f t="shared" si="680"/>
        <v>0</v>
      </c>
      <c r="O1473" s="844"/>
      <c r="P1473" s="844"/>
      <c r="Q1473" s="844"/>
    </row>
    <row r="1474" spans="1:17" s="321" customFormat="1" ht="12.75">
      <c r="A1474" s="637"/>
      <c r="B1474" s="148"/>
      <c r="C1474" s="758" t="s">
        <v>1267</v>
      </c>
      <c r="D1474" s="467">
        <v>299</v>
      </c>
      <c r="E1474" s="763" t="s">
        <v>202</v>
      </c>
      <c r="F1474" s="764">
        <f>F921</f>
        <v>0</v>
      </c>
      <c r="G1474" s="720">
        <f>SUM(H1474:K1474)</f>
        <v>0</v>
      </c>
      <c r="H1474" s="720">
        <f aca="true" t="shared" si="681" ref="H1474:N1476">H921</f>
        <v>0</v>
      </c>
      <c r="I1474" s="720">
        <f t="shared" si="681"/>
        <v>0</v>
      </c>
      <c r="J1474" s="720">
        <f t="shared" si="681"/>
        <v>0</v>
      </c>
      <c r="K1474" s="878">
        <f t="shared" si="681"/>
        <v>0</v>
      </c>
      <c r="L1474" s="879">
        <f t="shared" si="681"/>
        <v>0</v>
      </c>
      <c r="M1474" s="879">
        <f t="shared" si="681"/>
        <v>0</v>
      </c>
      <c r="N1474" s="880">
        <f t="shared" si="681"/>
        <v>0</v>
      </c>
      <c r="O1474" s="844"/>
      <c r="P1474" s="844"/>
      <c r="Q1474" s="844"/>
    </row>
    <row r="1475" spans="1:17" s="321" customFormat="1" ht="12.75">
      <c r="A1475" s="637"/>
      <c r="B1475" s="148"/>
      <c r="C1475" s="759" t="s">
        <v>1269</v>
      </c>
      <c r="D1475" s="467">
        <v>300</v>
      </c>
      <c r="E1475" s="763" t="s">
        <v>203</v>
      </c>
      <c r="F1475" s="764">
        <f>F922</f>
        <v>0</v>
      </c>
      <c r="G1475" s="720">
        <f>SUM(H1475:K1475)</f>
        <v>0</v>
      </c>
      <c r="H1475" s="720">
        <f t="shared" si="681"/>
        <v>0</v>
      </c>
      <c r="I1475" s="720">
        <f t="shared" si="681"/>
        <v>0</v>
      </c>
      <c r="J1475" s="720">
        <f t="shared" si="681"/>
        <v>0</v>
      </c>
      <c r="K1475" s="878">
        <f t="shared" si="681"/>
        <v>0</v>
      </c>
      <c r="L1475" s="879">
        <f t="shared" si="681"/>
        <v>0</v>
      </c>
      <c r="M1475" s="879">
        <f t="shared" si="681"/>
        <v>0</v>
      </c>
      <c r="N1475" s="880">
        <f t="shared" si="681"/>
        <v>0</v>
      </c>
      <c r="O1475" s="844"/>
      <c r="P1475" s="844"/>
      <c r="Q1475" s="844"/>
    </row>
    <row r="1476" spans="1:17" s="321" customFormat="1" ht="12.75">
      <c r="A1476" s="637"/>
      <c r="B1476" s="148"/>
      <c r="C1476" s="759" t="s">
        <v>1271</v>
      </c>
      <c r="D1476" s="467">
        <v>301</v>
      </c>
      <c r="E1476" s="763" t="s">
        <v>204</v>
      </c>
      <c r="F1476" s="764">
        <f>F923</f>
        <v>0</v>
      </c>
      <c r="G1476" s="720">
        <f>SUM(H1476:K1476)</f>
        <v>0</v>
      </c>
      <c r="H1476" s="720">
        <f t="shared" si="681"/>
        <v>0</v>
      </c>
      <c r="I1476" s="720">
        <f t="shared" si="681"/>
        <v>0</v>
      </c>
      <c r="J1476" s="720">
        <f t="shared" si="681"/>
        <v>0</v>
      </c>
      <c r="K1476" s="878">
        <f t="shared" si="681"/>
        <v>0</v>
      </c>
      <c r="L1476" s="879">
        <f t="shared" si="681"/>
        <v>0</v>
      </c>
      <c r="M1476" s="879">
        <f t="shared" si="681"/>
        <v>0</v>
      </c>
      <c r="N1476" s="880">
        <f t="shared" si="681"/>
        <v>0</v>
      </c>
      <c r="O1476" s="844"/>
      <c r="P1476" s="844"/>
      <c r="Q1476" s="844"/>
    </row>
    <row r="1477" spans="1:17" s="321" customFormat="1" ht="12.75">
      <c r="A1477" s="997" t="s">
        <v>660</v>
      </c>
      <c r="B1477" s="997"/>
      <c r="C1477" s="997"/>
      <c r="D1477" s="467">
        <v>302</v>
      </c>
      <c r="E1477" s="901" t="s">
        <v>493</v>
      </c>
      <c r="F1477" s="870"/>
      <c r="G1477" s="720">
        <f>SUM(H1477:K1477)</f>
        <v>0</v>
      </c>
      <c r="H1477" s="720"/>
      <c r="I1477" s="720"/>
      <c r="J1477" s="720"/>
      <c r="K1477" s="939"/>
      <c r="L1477" s="940"/>
      <c r="M1477" s="940"/>
      <c r="N1477" s="941"/>
      <c r="O1477" s="844"/>
      <c r="P1477" s="844"/>
      <c r="Q1477" s="844"/>
    </row>
    <row r="1478" spans="1:17" s="321" customFormat="1" ht="12.75">
      <c r="A1478" s="450"/>
      <c r="B1478" s="998"/>
      <c r="C1478" s="998" t="s">
        <v>494</v>
      </c>
      <c r="D1478" s="467">
        <v>303</v>
      </c>
      <c r="E1478" s="717" t="s">
        <v>267</v>
      </c>
      <c r="F1478" s="720"/>
      <c r="G1478" s="720"/>
      <c r="H1478" s="720"/>
      <c r="I1478" s="720"/>
      <c r="J1478" s="720"/>
      <c r="K1478" s="939"/>
      <c r="L1478" s="940"/>
      <c r="M1478" s="940"/>
      <c r="N1478" s="941"/>
      <c r="O1478" s="844"/>
      <c r="P1478" s="844"/>
      <c r="Q1478" s="844"/>
    </row>
    <row r="1479" spans="1:17" s="321" customFormat="1" ht="12.75">
      <c r="A1479" s="450"/>
      <c r="B1479" s="998"/>
      <c r="C1479" s="148" t="s">
        <v>661</v>
      </c>
      <c r="D1479" s="467">
        <v>304</v>
      </c>
      <c r="E1479" s="148" t="s">
        <v>268</v>
      </c>
      <c r="F1479" s="927"/>
      <c r="G1479" s="720"/>
      <c r="H1479" s="720"/>
      <c r="I1479" s="720"/>
      <c r="J1479" s="720"/>
      <c r="K1479" s="878"/>
      <c r="L1479" s="879"/>
      <c r="M1479" s="879"/>
      <c r="N1479" s="880"/>
      <c r="O1479" s="844"/>
      <c r="P1479" s="844"/>
      <c r="Q1479" s="844"/>
    </row>
    <row r="1480" spans="1:17" s="321" customFormat="1" ht="12.75" customHeight="1">
      <c r="A1480" s="450"/>
      <c r="B1480" s="998"/>
      <c r="C1480" s="838" t="s">
        <v>499</v>
      </c>
      <c r="D1480" s="467">
        <v>305</v>
      </c>
      <c r="E1480" s="148" t="s">
        <v>500</v>
      </c>
      <c r="F1480" s="927"/>
      <c r="G1480" s="720"/>
      <c r="H1480" s="720"/>
      <c r="I1480" s="720"/>
      <c r="J1480" s="720"/>
      <c r="K1480" s="878"/>
      <c r="L1480" s="879"/>
      <c r="M1480" s="879"/>
      <c r="N1480" s="880"/>
      <c r="O1480" s="844"/>
      <c r="P1480" s="844"/>
      <c r="Q1480" s="844"/>
    </row>
    <row r="1481" spans="1:17" s="321" customFormat="1" ht="14.25">
      <c r="A1481" s="450"/>
      <c r="B1481" s="450"/>
      <c r="C1481" s="146" t="s">
        <v>685</v>
      </c>
      <c r="D1481" s="467">
        <v>306</v>
      </c>
      <c r="E1481" s="148" t="s">
        <v>269</v>
      </c>
      <c r="F1481" s="927"/>
      <c r="G1481" s="1092">
        <f>G1176-G1283</f>
        <v>-3785</v>
      </c>
      <c r="H1481" s="1092">
        <f>H1176-H1283</f>
        <v>-3785</v>
      </c>
      <c r="I1481" s="1092">
        <f aca="true" t="shared" si="682" ref="I1481:N1481">I1283-I1176</f>
        <v>0</v>
      </c>
      <c r="J1481" s="1092">
        <f t="shared" si="682"/>
        <v>0</v>
      </c>
      <c r="K1481" s="1093">
        <f t="shared" si="682"/>
        <v>0</v>
      </c>
      <c r="L1481" s="1094">
        <f t="shared" si="682"/>
        <v>0</v>
      </c>
      <c r="M1481" s="1094">
        <f t="shared" si="682"/>
        <v>0</v>
      </c>
      <c r="N1481" s="1095">
        <f t="shared" si="682"/>
        <v>0</v>
      </c>
      <c r="O1481" s="844"/>
      <c r="P1481" s="844"/>
      <c r="Q1481" s="844"/>
    </row>
    <row r="1482" spans="1:17" s="321" customFormat="1" ht="12.75" customHeight="1">
      <c r="A1482" s="450"/>
      <c r="B1482" s="450"/>
      <c r="C1482" s="729" t="s">
        <v>1244</v>
      </c>
      <c r="D1482" s="467">
        <v>307</v>
      </c>
      <c r="E1482" s="148" t="s">
        <v>503</v>
      </c>
      <c r="F1482" s="927"/>
      <c r="G1482" s="720">
        <f aca="true" t="shared" si="683" ref="G1482:N1482">G1176-G1283</f>
        <v>-3785</v>
      </c>
      <c r="H1482" s="720">
        <f t="shared" si="683"/>
        <v>-3785</v>
      </c>
      <c r="I1482" s="720">
        <f t="shared" si="683"/>
        <v>0</v>
      </c>
      <c r="J1482" s="720">
        <f t="shared" si="683"/>
        <v>0</v>
      </c>
      <c r="K1482" s="878">
        <f t="shared" si="683"/>
        <v>0</v>
      </c>
      <c r="L1482" s="879">
        <f t="shared" si="683"/>
        <v>0</v>
      </c>
      <c r="M1482" s="879">
        <f t="shared" si="683"/>
        <v>0</v>
      </c>
      <c r="N1482" s="880">
        <f t="shared" si="683"/>
        <v>0</v>
      </c>
      <c r="O1482" s="844"/>
      <c r="P1482" s="844"/>
      <c r="Q1482" s="844"/>
    </row>
    <row r="1483" spans="1:17" s="321" customFormat="1" ht="7.5" customHeight="1">
      <c r="A1483" s="322"/>
      <c r="B1483" s="322"/>
      <c r="C1483" s="322"/>
      <c r="E1483" s="1096"/>
      <c r="F1483" s="1097"/>
      <c r="G1483" s="1098"/>
      <c r="H1483" s="1098"/>
      <c r="I1483" s="1098"/>
      <c r="J1483" s="1098"/>
      <c r="K1483" s="1098"/>
      <c r="M1483" s="844"/>
      <c r="N1483" s="844"/>
      <c r="O1483" s="844"/>
      <c r="P1483" s="844"/>
      <c r="Q1483" s="844"/>
    </row>
    <row r="1484" spans="3:17" s="321" customFormat="1" ht="14.25">
      <c r="C1484" s="321" t="s">
        <v>686</v>
      </c>
      <c r="F1484" s="844"/>
      <c r="G1484" s="844"/>
      <c r="H1484" s="844"/>
      <c r="I1484" s="844"/>
      <c r="J1484" s="844"/>
      <c r="K1484" s="844"/>
      <c r="M1484" s="844"/>
      <c r="N1484" s="844"/>
      <c r="O1484" s="844"/>
      <c r="P1484" s="844"/>
      <c r="Q1484" s="844"/>
    </row>
    <row r="1485" spans="2:17" s="321" customFormat="1" ht="12.75">
      <c r="B1485" s="1099" t="s">
        <v>662</v>
      </c>
      <c r="C1485" s="321" t="s">
        <v>663</v>
      </c>
      <c r="F1485" s="844"/>
      <c r="G1485" s="844"/>
      <c r="H1485" s="844"/>
      <c r="I1485" s="844"/>
      <c r="J1485" s="844"/>
      <c r="K1485" s="844"/>
      <c r="M1485" s="844"/>
      <c r="N1485" s="844"/>
      <c r="O1485" s="844"/>
      <c r="P1485" s="844"/>
      <c r="Q1485" s="844"/>
    </row>
    <row r="1486" spans="3:17" s="321" customFormat="1" ht="12.75">
      <c r="C1486" s="1100" t="s">
        <v>664</v>
      </c>
      <c r="D1486" s="1100"/>
      <c r="F1486" s="844"/>
      <c r="G1486" s="844"/>
      <c r="H1486" s="844"/>
      <c r="I1486" s="844"/>
      <c r="J1486" s="844"/>
      <c r="K1486" s="844"/>
      <c r="M1486" s="844"/>
      <c r="N1486" s="844"/>
      <c r="O1486" s="844"/>
      <c r="P1486" s="844"/>
      <c r="Q1486" s="844"/>
    </row>
    <row r="1487" spans="2:17" s="321" customFormat="1" ht="12.75">
      <c r="B1487" s="416"/>
      <c r="C1487" s="1100"/>
      <c r="D1487" s="1100"/>
      <c r="F1487" s="844"/>
      <c r="G1487" s="844"/>
      <c r="H1487" s="844"/>
      <c r="I1487" s="844"/>
      <c r="J1487" s="844"/>
      <c r="K1487" s="844"/>
      <c r="M1487" s="844"/>
      <c r="N1487" s="844"/>
      <c r="O1487" s="844"/>
      <c r="P1487" s="844"/>
      <c r="Q1487" s="844"/>
    </row>
    <row r="1488" spans="1:17" s="1103" customFormat="1" ht="15">
      <c r="A1488" s="321"/>
      <c r="B1488" s="416"/>
      <c r="C1488" s="1100"/>
      <c r="D1488" s="1100"/>
      <c r="E1488" s="321"/>
      <c r="F1488" s="844"/>
      <c r="G1488" s="844"/>
      <c r="H1488" s="844"/>
      <c r="I1488" s="844"/>
      <c r="J1488" s="844"/>
      <c r="K1488" s="844"/>
      <c r="L1488" s="532"/>
      <c r="M1488" s="1101"/>
      <c r="N1488" s="1101"/>
      <c r="O1488" s="1102"/>
      <c r="P1488" s="1102"/>
      <c r="Q1488" s="1102"/>
    </row>
    <row r="1489" spans="1:17" s="1103" customFormat="1" ht="9" customHeight="1">
      <c r="A1489" s="321"/>
      <c r="B1489" s="321"/>
      <c r="C1489" s="321"/>
      <c r="D1489" s="321"/>
      <c r="E1489" s="321"/>
      <c r="F1489" s="844"/>
      <c r="G1489" s="844"/>
      <c r="H1489" s="844"/>
      <c r="I1489" s="844"/>
      <c r="J1489" s="844"/>
      <c r="K1489" s="844"/>
      <c r="L1489" s="532"/>
      <c r="M1489" s="1101"/>
      <c r="N1489" s="1101"/>
      <c r="O1489" s="1102"/>
      <c r="P1489" s="1102"/>
      <c r="Q1489" s="1102"/>
    </row>
    <row r="1490" spans="1:17" s="321" customFormat="1" ht="15">
      <c r="A1490" s="842"/>
      <c r="B1490" s="842"/>
      <c r="C1490" s="843" t="s">
        <v>1283</v>
      </c>
      <c r="D1490" s="843"/>
      <c r="E1490" s="1104" t="s">
        <v>1521</v>
      </c>
      <c r="F1490" s="1105"/>
      <c r="G1490" s="844"/>
      <c r="H1490" s="1105"/>
      <c r="I1490" s="845"/>
      <c r="J1490" s="845"/>
      <c r="K1490" s="846"/>
      <c r="M1490" s="844"/>
      <c r="N1490" s="844"/>
      <c r="O1490" s="844"/>
      <c r="P1490" s="844"/>
      <c r="Q1490" s="844"/>
    </row>
    <row r="1491" spans="1:17" s="321" customFormat="1" ht="15">
      <c r="A1491" s="842"/>
      <c r="B1491" s="842"/>
      <c r="C1491" s="843" t="s">
        <v>877</v>
      </c>
      <c r="D1491" s="843"/>
      <c r="E1491" s="1104" t="s">
        <v>876</v>
      </c>
      <c r="F1491" s="1105"/>
      <c r="G1491" s="844"/>
      <c r="H1491" s="1105"/>
      <c r="I1491" s="845"/>
      <c r="J1491" s="845"/>
      <c r="K1491" s="846"/>
      <c r="M1491" s="844"/>
      <c r="N1491" s="844"/>
      <c r="O1491" s="844"/>
      <c r="P1491" s="844"/>
      <c r="Q1491" s="844"/>
    </row>
    <row r="1492" spans="1:11" ht="12.75">
      <c r="A1492" s="321"/>
      <c r="B1492" s="321"/>
      <c r="C1492" s="321"/>
      <c r="D1492" s="321"/>
      <c r="E1492" s="321"/>
      <c r="F1492" s="844"/>
      <c r="G1492" s="844"/>
      <c r="H1492" s="844"/>
      <c r="I1492" s="844"/>
      <c r="J1492" s="844"/>
      <c r="K1492" s="844"/>
    </row>
    <row r="1493" spans="1:11" ht="12.75">
      <c r="A1493" s="321"/>
      <c r="B1493" s="321"/>
      <c r="C1493" s="321"/>
      <c r="D1493" s="321"/>
      <c r="E1493" s="321"/>
      <c r="F1493" s="844"/>
      <c r="G1493" s="844"/>
      <c r="H1493" s="844"/>
      <c r="I1493" s="844"/>
      <c r="J1493" s="844"/>
      <c r="K1493" s="844"/>
    </row>
  </sheetData>
  <sheetProtection/>
  <mergeCells count="218">
    <mergeCell ref="B46:C46"/>
    <mergeCell ref="L10:N10"/>
    <mergeCell ref="L11:L12"/>
    <mergeCell ref="M11:M12"/>
    <mergeCell ref="N11:N12"/>
    <mergeCell ref="H11:K11"/>
    <mergeCell ref="B48:C48"/>
    <mergeCell ref="F10:G10"/>
    <mergeCell ref="F11:G11"/>
    <mergeCell ref="E10:E12"/>
    <mergeCell ref="B47:C47"/>
    <mergeCell ref="A13:C13"/>
    <mergeCell ref="A10:C12"/>
    <mergeCell ref="D10:D12"/>
    <mergeCell ref="A18:C18"/>
    <mergeCell ref="A21:C21"/>
    <mergeCell ref="L967:N967"/>
    <mergeCell ref="A889:C889"/>
    <mergeCell ref="I957:J957"/>
    <mergeCell ref="B941:C941"/>
    <mergeCell ref="E967:E969"/>
    <mergeCell ref="I958:J958"/>
    <mergeCell ref="E957:F957"/>
    <mergeCell ref="L968:L969"/>
    <mergeCell ref="M968:M969"/>
    <mergeCell ref="N968:N969"/>
    <mergeCell ref="B185:C185"/>
    <mergeCell ref="B186:C186"/>
    <mergeCell ref="B577:C577"/>
    <mergeCell ref="A559:C559"/>
    <mergeCell ref="B428:C428"/>
    <mergeCell ref="B216:C216"/>
    <mergeCell ref="A226:C226"/>
    <mergeCell ref="B197:C197"/>
    <mergeCell ref="A293:C293"/>
    <mergeCell ref="B219:C219"/>
    <mergeCell ref="B100:C100"/>
    <mergeCell ref="B414:C414"/>
    <mergeCell ref="B159:C159"/>
    <mergeCell ref="B107:C107"/>
    <mergeCell ref="B141:C141"/>
    <mergeCell ref="B124:C124"/>
    <mergeCell ref="B133:C133"/>
    <mergeCell ref="B139:C139"/>
    <mergeCell ref="B165:C165"/>
    <mergeCell ref="B137:C137"/>
    <mergeCell ref="B1032:C1032"/>
    <mergeCell ref="B184:C184"/>
    <mergeCell ref="B166:C166"/>
    <mergeCell ref="B183:C183"/>
    <mergeCell ref="A215:C215"/>
    <mergeCell ref="B218:C218"/>
    <mergeCell ref="B280:C280"/>
    <mergeCell ref="B933:C933"/>
    <mergeCell ref="B618:C618"/>
    <mergeCell ref="A666:C666"/>
    <mergeCell ref="B1052:C1052"/>
    <mergeCell ref="B1203:C1203"/>
    <mergeCell ref="B1208:C1208"/>
    <mergeCell ref="A1200:C1200"/>
    <mergeCell ref="A1138:C1138"/>
    <mergeCell ref="A1134:C1134"/>
    <mergeCell ref="A1141:C1141"/>
    <mergeCell ref="B1179:C1179"/>
    <mergeCell ref="A1151:C1151"/>
    <mergeCell ref="A1146:C1146"/>
    <mergeCell ref="B497:C497"/>
    <mergeCell ref="B541:C541"/>
    <mergeCell ref="A583:C583"/>
    <mergeCell ref="A617:C617"/>
    <mergeCell ref="A605:C605"/>
    <mergeCell ref="B1182:C1182"/>
    <mergeCell ref="A1235:C1235"/>
    <mergeCell ref="B1209:C1209"/>
    <mergeCell ref="B1211:C1211"/>
    <mergeCell ref="E958:F958"/>
    <mergeCell ref="B785:C785"/>
    <mergeCell ref="B622:C622"/>
    <mergeCell ref="B740:C740"/>
    <mergeCell ref="B825:C825"/>
    <mergeCell ref="B849:C849"/>
    <mergeCell ref="B692:C692"/>
    <mergeCell ref="A1315:C1315"/>
    <mergeCell ref="B1268:C1268"/>
    <mergeCell ref="A1102:C1102"/>
    <mergeCell ref="A1176:C1176"/>
    <mergeCell ref="B1244:C1244"/>
    <mergeCell ref="B1240:C1240"/>
    <mergeCell ref="B1248:C1248"/>
    <mergeCell ref="B1260:C1260"/>
    <mergeCell ref="B1252:C1252"/>
    <mergeCell ref="B1207:C1207"/>
    <mergeCell ref="A1316:C1316"/>
    <mergeCell ref="A1392:C1392"/>
    <mergeCell ref="A1388:C1388"/>
    <mergeCell ref="A1370:C1370"/>
    <mergeCell ref="A1366:C1366"/>
    <mergeCell ref="A1326:C1326"/>
    <mergeCell ref="B1387:C1387"/>
    <mergeCell ref="A1285:C1285"/>
    <mergeCell ref="B1264:C1264"/>
    <mergeCell ref="B1236:C1236"/>
    <mergeCell ref="B1256:C1256"/>
    <mergeCell ref="B1272:C1272"/>
    <mergeCell ref="A1438:C1438"/>
    <mergeCell ref="I1490:J1490"/>
    <mergeCell ref="A1463:C1463"/>
    <mergeCell ref="B1460:C1460"/>
    <mergeCell ref="A1302:C1302"/>
    <mergeCell ref="B1216:C1216"/>
    <mergeCell ref="B1224:C1224"/>
    <mergeCell ref="B1222:C1222"/>
    <mergeCell ref="A1283:C1283"/>
    <mergeCell ref="B1276:C1276"/>
    <mergeCell ref="B1223:C1223"/>
    <mergeCell ref="B1221:C1221"/>
    <mergeCell ref="B1217:C1217"/>
    <mergeCell ref="B1280:C1280"/>
    <mergeCell ref="B1210:C1210"/>
    <mergeCell ref="B1212:C1212"/>
    <mergeCell ref="B1225:C1225"/>
    <mergeCell ref="I1491:J1491"/>
    <mergeCell ref="A1344:C1344"/>
    <mergeCell ref="A1406:C1406"/>
    <mergeCell ref="C1486:D1488"/>
    <mergeCell ref="B1473:C1473"/>
    <mergeCell ref="A1418:C1418"/>
    <mergeCell ref="B1227:C1227"/>
    <mergeCell ref="F967:K967"/>
    <mergeCell ref="A1001:C1001"/>
    <mergeCell ref="A1011:C1011"/>
    <mergeCell ref="B1003:C1003"/>
    <mergeCell ref="B1002:C1002"/>
    <mergeCell ref="A967:C969"/>
    <mergeCell ref="D967:D969"/>
    <mergeCell ref="A974:C974"/>
    <mergeCell ref="F968:G968"/>
    <mergeCell ref="B641:C641"/>
    <mergeCell ref="A648:C648"/>
    <mergeCell ref="B376:C376"/>
    <mergeCell ref="B332:C332"/>
    <mergeCell ref="A413:C413"/>
    <mergeCell ref="B411:C411"/>
    <mergeCell ref="A381:C381"/>
    <mergeCell ref="A341:C341"/>
    <mergeCell ref="A401:C401"/>
    <mergeCell ref="B560:C560"/>
    <mergeCell ref="B51:C51"/>
    <mergeCell ref="B164:C164"/>
    <mergeCell ref="B146:C146"/>
    <mergeCell ref="A57:C57"/>
    <mergeCell ref="B101:C101"/>
    <mergeCell ref="B116:C116"/>
    <mergeCell ref="B120:C120"/>
    <mergeCell ref="B150:C150"/>
    <mergeCell ref="B99:C99"/>
    <mergeCell ref="B117:C117"/>
    <mergeCell ref="B140:C140"/>
    <mergeCell ref="B879:C879"/>
    <mergeCell ref="B160:C160"/>
    <mergeCell ref="A451:C451"/>
    <mergeCell ref="B200:C200"/>
    <mergeCell ref="B199:C199"/>
    <mergeCell ref="B450:C450"/>
    <mergeCell ref="B203:C203"/>
    <mergeCell ref="B201:C201"/>
    <mergeCell ref="A500:C500"/>
    <mergeCell ref="B125:C125"/>
    <mergeCell ref="B198:C198"/>
    <mergeCell ref="B196:C196"/>
    <mergeCell ref="B192:C192"/>
    <mergeCell ref="B151:C151"/>
    <mergeCell ref="B179:C179"/>
    <mergeCell ref="B188:C188"/>
    <mergeCell ref="B169:C169"/>
    <mergeCell ref="A130:C130"/>
    <mergeCell ref="B138:C138"/>
    <mergeCell ref="B202:C202"/>
    <mergeCell ref="B287:C287"/>
    <mergeCell ref="B275:C275"/>
    <mergeCell ref="B379:C379"/>
    <mergeCell ref="A214:C214"/>
    <mergeCell ref="B410:C410"/>
    <mergeCell ref="B409:C409"/>
    <mergeCell ref="B388:C388"/>
    <mergeCell ref="A970:C970"/>
    <mergeCell ref="A749:C749"/>
    <mergeCell ref="A789:C789"/>
    <mergeCell ref="B920:C920"/>
    <mergeCell ref="C964:I964"/>
    <mergeCell ref="C965:I965"/>
    <mergeCell ref="H968:K968"/>
    <mergeCell ref="A1122:C1122"/>
    <mergeCell ref="A1113:C1113"/>
    <mergeCell ref="A1143:C1143"/>
    <mergeCell ref="A1068:C1068"/>
    <mergeCell ref="A1097:C1097"/>
    <mergeCell ref="A1142:C1142"/>
    <mergeCell ref="A701:C701"/>
    <mergeCell ref="A1095:C1095"/>
    <mergeCell ref="A1119:C1119"/>
    <mergeCell ref="A977:C977"/>
    <mergeCell ref="B1016:C1016"/>
    <mergeCell ref="B1049:C1049"/>
    <mergeCell ref="A1112:C1112"/>
    <mergeCell ref="A1114:C1114"/>
    <mergeCell ref="B1093:C1093"/>
    <mergeCell ref="B1060:C1060"/>
    <mergeCell ref="A5:K5"/>
    <mergeCell ref="A6:K6"/>
    <mergeCell ref="B207:C207"/>
    <mergeCell ref="A213:C213"/>
    <mergeCell ref="A187:C187"/>
    <mergeCell ref="B62:C62"/>
    <mergeCell ref="B94:C94"/>
    <mergeCell ref="B145:C145"/>
    <mergeCell ref="B208:C208"/>
    <mergeCell ref="B126:C126"/>
  </mergeCells>
  <printOptions horizontalCentered="1"/>
  <pageMargins left="0.43" right="0.1968503937007874" top="0.15748031496062992" bottom="0.15748031496062992" header="0.15748031496062992" footer="0.1968503937007874"/>
  <pageSetup horizontalDpi="600" verticalDpi="600" orientation="portrait" paperSize="9" scale="60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monica.varganici</dc:creator>
  <cp:keywords/>
  <dc:description/>
  <cp:lastModifiedBy>monica.varganici</cp:lastModifiedBy>
  <dcterms:created xsi:type="dcterms:W3CDTF">2014-01-27T07:37:50Z</dcterms:created>
  <dcterms:modified xsi:type="dcterms:W3CDTF">2014-01-27T07:38:03Z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